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SIA\Downloads\"/>
    </mc:Choice>
  </mc:AlternateContent>
  <xr:revisionPtr revIDLastSave="0" documentId="13_ncr:1_{9FBEACDA-E3B1-4ECC-8406-1E22B448DEE2}" xr6:coauthVersionLast="47" xr6:coauthVersionMax="47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110-1" sheetId="1" r:id="rId1"/>
    <sheet name="110-2" sheetId="2" r:id="rId2"/>
    <sheet name="110學年合計依教師姓名排序" sheetId="5" r:id="rId3"/>
    <sheet name="109-2" sheetId="7" r:id="rId4"/>
    <sheet name="109-1" sheetId="6" r:id="rId5"/>
    <sheet name="108-2各系指導老師所屬社群與心得統計" sheetId="10" r:id="rId6"/>
    <sheet name="108-2各院讀書會學習社群" sheetId="11" r:id="rId7"/>
    <sheet name="108-1各系指導老師所屬社群與心得統計" sheetId="8" r:id="rId8"/>
    <sheet name="108-1各院讀書會學習社群" sheetId="9" r:id="rId9"/>
    <sheet name="107-2各系指導老師所屬社群與心得統計" sheetId="14" r:id="rId10"/>
    <sheet name="107-2各院讀書會學習社群" sheetId="15" r:id="rId11"/>
    <sheet name="107-1各系指導老師所屬社群與心得統計" sheetId="12" r:id="rId12"/>
    <sheet name="107-1各院讀書會學習社群" sheetId="13" r:id="rId13"/>
    <sheet name="106-2各系老師統計 " sheetId="16" r:id="rId14"/>
    <sheet name="106-2各院系統計" sheetId="17" r:id="rId15"/>
    <sheet name="106-1各系指導老師所屬社群與心得統計" sheetId="18" r:id="rId16"/>
    <sheet name="106-1各院讀書會學習社群" sheetId="19" r:id="rId17"/>
  </sheets>
  <definedNames>
    <definedName name="_xlnm._FilterDatabase" localSheetId="7" hidden="1">'108-1各系指導老師所屬社群與心得統計'!$C$1:$C$61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8" roundtripDataSignature="AMtx7mgRpJknt4oZP/7tN4dUbHKaNEzx7Q=="/>
    </ext>
  </extLst>
</workbook>
</file>

<file path=xl/calcChain.xml><?xml version="1.0" encoding="utf-8"?>
<calcChain xmlns="http://schemas.openxmlformats.org/spreadsheetml/2006/main">
  <c r="C3" i="19" l="1"/>
  <c r="D3" i="19"/>
  <c r="C4" i="19"/>
  <c r="D4" i="19"/>
  <c r="C5" i="19"/>
  <c r="C6" i="19" s="1"/>
  <c r="D5" i="19"/>
  <c r="D6" i="19" s="1"/>
  <c r="C7" i="19"/>
  <c r="D7" i="19"/>
  <c r="C8" i="19"/>
  <c r="D8" i="19"/>
  <c r="C9" i="19"/>
  <c r="D9" i="19"/>
  <c r="C10" i="19"/>
  <c r="D10" i="19"/>
  <c r="C11" i="19"/>
  <c r="C14" i="19" s="1"/>
  <c r="D11" i="19"/>
  <c r="D14" i="19" s="1"/>
  <c r="C12" i="19"/>
  <c r="D12" i="19"/>
  <c r="C13" i="19"/>
  <c r="D13" i="19"/>
  <c r="C15" i="19"/>
  <c r="C16" i="19"/>
  <c r="D16" i="19"/>
  <c r="C17" i="19"/>
  <c r="C20" i="19" s="1"/>
  <c r="D17" i="19"/>
  <c r="C18" i="19"/>
  <c r="D18" i="19"/>
  <c r="C19" i="19"/>
  <c r="D19" i="19"/>
  <c r="C21" i="19"/>
  <c r="D21" i="19"/>
  <c r="C22" i="19"/>
  <c r="D22" i="19"/>
  <c r="C23" i="19"/>
  <c r="C26" i="19" s="1"/>
  <c r="D23" i="19"/>
  <c r="D26" i="19" s="1"/>
  <c r="C24" i="19"/>
  <c r="D24" i="19"/>
  <c r="C25" i="19"/>
  <c r="D25" i="19"/>
  <c r="C27" i="19"/>
  <c r="D27" i="19"/>
  <c r="C28" i="19"/>
  <c r="D28" i="19"/>
  <c r="C29" i="19"/>
  <c r="D29" i="19"/>
  <c r="D36" i="19" s="1"/>
  <c r="C30" i="19"/>
  <c r="D30" i="19"/>
  <c r="C31" i="19"/>
  <c r="D31" i="19"/>
  <c r="C32" i="19"/>
  <c r="D32" i="19"/>
  <c r="C33" i="19"/>
  <c r="D33" i="19"/>
  <c r="D34" i="19"/>
  <c r="C35" i="19"/>
  <c r="D35" i="19"/>
  <c r="E26" i="18"/>
  <c r="D15" i="19" s="1"/>
  <c r="D20" i="19" s="1"/>
  <c r="D110" i="18"/>
  <c r="D117" i="18" s="1"/>
  <c r="D111" i="18"/>
  <c r="C6" i="17"/>
  <c r="C37" i="17" s="1"/>
  <c r="D6" i="17"/>
  <c r="C8" i="17"/>
  <c r="D8" i="17"/>
  <c r="C14" i="17"/>
  <c r="D14" i="17"/>
  <c r="D15" i="17"/>
  <c r="D19" i="17"/>
  <c r="D20" i="17" s="1"/>
  <c r="C20" i="17"/>
  <c r="C26" i="17"/>
  <c r="D26" i="17"/>
  <c r="C35" i="17"/>
  <c r="D35" i="17"/>
  <c r="D36" i="17" s="1"/>
  <c r="C36" i="17"/>
  <c r="D89" i="16"/>
  <c r="E89" i="16"/>
  <c r="D37" i="19" l="1"/>
  <c r="D37" i="17"/>
  <c r="C34" i="19"/>
  <c r="C36" i="19" s="1"/>
  <c r="C37" i="19" s="1"/>
  <c r="E117" i="18"/>
  <c r="C3" i="15"/>
  <c r="D3" i="15"/>
  <c r="C4" i="15"/>
  <c r="D4" i="15"/>
  <c r="C5" i="15"/>
  <c r="D5" i="15"/>
  <c r="D6" i="15" s="1"/>
  <c r="C6" i="15"/>
  <c r="C7" i="15"/>
  <c r="C8" i="15" s="1"/>
  <c r="C37" i="15" s="1"/>
  <c r="D7" i="15"/>
  <c r="D8" i="15"/>
  <c r="C9" i="15"/>
  <c r="D9" i="15"/>
  <c r="C10" i="15"/>
  <c r="C14" i="15" s="1"/>
  <c r="D10" i="15"/>
  <c r="C11" i="15"/>
  <c r="D11" i="15"/>
  <c r="C12" i="15"/>
  <c r="D12" i="15"/>
  <c r="C13" i="15"/>
  <c r="D13" i="15"/>
  <c r="D14" i="15"/>
  <c r="C15" i="15"/>
  <c r="C20" i="15" s="1"/>
  <c r="D15" i="15"/>
  <c r="C16" i="15"/>
  <c r="D16" i="15"/>
  <c r="C17" i="15"/>
  <c r="D17" i="15"/>
  <c r="C18" i="15"/>
  <c r="D18" i="15"/>
  <c r="C19" i="15"/>
  <c r="D19" i="15"/>
  <c r="D20" i="15"/>
  <c r="C21" i="15"/>
  <c r="C26" i="15" s="1"/>
  <c r="D21" i="15"/>
  <c r="C22" i="15"/>
  <c r="D22" i="15"/>
  <c r="C23" i="15"/>
  <c r="D23" i="15"/>
  <c r="D26" i="15" s="1"/>
  <c r="C24" i="15"/>
  <c r="D24" i="15"/>
  <c r="C25" i="15"/>
  <c r="D25" i="15"/>
  <c r="C27" i="15"/>
  <c r="D27" i="15"/>
  <c r="C28" i="15"/>
  <c r="D28" i="15"/>
  <c r="C29" i="15"/>
  <c r="D29" i="15"/>
  <c r="D36" i="15" s="1"/>
  <c r="C30" i="15"/>
  <c r="D30" i="15"/>
  <c r="C31" i="15"/>
  <c r="D31" i="15"/>
  <c r="C32" i="15"/>
  <c r="D32" i="15"/>
  <c r="C33" i="15"/>
  <c r="D33" i="15"/>
  <c r="C34" i="15"/>
  <c r="C36" i="15" s="1"/>
  <c r="D34" i="15"/>
  <c r="C35" i="15"/>
  <c r="D35" i="15"/>
  <c r="D52" i="14"/>
  <c r="E52" i="14"/>
  <c r="C3" i="13"/>
  <c r="D3" i="13"/>
  <c r="C4" i="13"/>
  <c r="C6" i="13" s="1"/>
  <c r="D4" i="13"/>
  <c r="C5" i="13"/>
  <c r="D5" i="13"/>
  <c r="D6" i="13" s="1"/>
  <c r="D37" i="13" s="1"/>
  <c r="C7" i="13"/>
  <c r="C8" i="13" s="1"/>
  <c r="D7" i="13"/>
  <c r="D8" i="13"/>
  <c r="C9" i="13"/>
  <c r="C14" i="13" s="1"/>
  <c r="D9" i="13"/>
  <c r="C10" i="13"/>
  <c r="D10" i="13"/>
  <c r="C11" i="13"/>
  <c r="D11" i="13"/>
  <c r="D14" i="13" s="1"/>
  <c r="C12" i="13"/>
  <c r="D12" i="13"/>
  <c r="C13" i="13"/>
  <c r="D13" i="13"/>
  <c r="C15" i="13"/>
  <c r="C20" i="13" s="1"/>
  <c r="D15" i="13"/>
  <c r="C16" i="13"/>
  <c r="D16" i="13"/>
  <c r="C17" i="13"/>
  <c r="D17" i="13"/>
  <c r="D20" i="13" s="1"/>
  <c r="C18" i="13"/>
  <c r="D18" i="13"/>
  <c r="C19" i="13"/>
  <c r="D19" i="13"/>
  <c r="C21" i="13"/>
  <c r="C26" i="13" s="1"/>
  <c r="D21" i="13"/>
  <c r="C22" i="13"/>
  <c r="D22" i="13"/>
  <c r="C23" i="13"/>
  <c r="D23" i="13"/>
  <c r="D26" i="13" s="1"/>
  <c r="C24" i="13"/>
  <c r="D24" i="13"/>
  <c r="C25" i="13"/>
  <c r="D25" i="13"/>
  <c r="C27" i="13"/>
  <c r="D27" i="13"/>
  <c r="C28" i="13"/>
  <c r="C36" i="13" s="1"/>
  <c r="D28" i="13"/>
  <c r="C29" i="13"/>
  <c r="D29" i="13"/>
  <c r="D36" i="13" s="1"/>
  <c r="C30" i="13"/>
  <c r="D30" i="13"/>
  <c r="C31" i="13"/>
  <c r="D31" i="13"/>
  <c r="C32" i="13"/>
  <c r="D32" i="13"/>
  <c r="C33" i="13"/>
  <c r="D33" i="13"/>
  <c r="C34" i="13"/>
  <c r="D34" i="13"/>
  <c r="C35" i="13"/>
  <c r="D35" i="13"/>
  <c r="D81" i="12"/>
  <c r="E81" i="12"/>
  <c r="D37" i="15" l="1"/>
  <c r="C37" i="13"/>
  <c r="D61" i="10"/>
  <c r="E61" i="10"/>
  <c r="C6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6" authorId="0" shapeId="0" xr:uid="{00000000-0006-0000-0200-000001000000}">
      <text>
        <r>
          <rPr>
            <sz val="10"/>
            <color rgb="FF000000"/>
            <rFont val="Arial"/>
            <family val="2"/>
          </rPr>
          <t>含手動上傳共147篇</t>
        </r>
      </text>
    </comment>
  </commentList>
</comments>
</file>

<file path=xl/sharedStrings.xml><?xml version="1.0" encoding="utf-8"?>
<sst xmlns="http://schemas.openxmlformats.org/spreadsheetml/2006/main" count="1815" uniqueCount="494">
  <si>
    <r>
      <rPr>
        <b/>
        <sz val="12"/>
        <color theme="1"/>
        <rFont val="新細明體"/>
        <family val="1"/>
        <charset val="136"/>
      </rPr>
      <t>學院及學系</t>
    </r>
  </si>
  <si>
    <r>
      <rPr>
        <b/>
        <sz val="12"/>
        <color theme="1"/>
        <rFont val="新細明體"/>
        <family val="1"/>
        <charset val="136"/>
      </rPr>
      <t>社群數量</t>
    </r>
  </si>
  <si>
    <r>
      <rPr>
        <b/>
        <sz val="12"/>
        <color theme="1"/>
        <rFont val="新細明體"/>
        <family val="1"/>
        <charset val="136"/>
      </rPr>
      <t>繳交心得總數</t>
    </r>
  </si>
  <si>
    <r>
      <rPr>
        <b/>
        <sz val="12"/>
        <color theme="1"/>
        <rFont val="新細明體"/>
        <family val="1"/>
        <charset val="136"/>
      </rPr>
      <t>人社學院</t>
    </r>
  </si>
  <si>
    <r>
      <rPr>
        <b/>
        <sz val="12"/>
        <color theme="1"/>
        <rFont val="新細明體"/>
        <family val="1"/>
        <charset val="136"/>
      </rPr>
      <t>幼兒教育學系</t>
    </r>
  </si>
  <si>
    <r>
      <rPr>
        <sz val="12"/>
        <color theme="1"/>
        <rFont val="新細明體"/>
        <family val="1"/>
        <charset val="136"/>
      </rPr>
      <t>何祖華</t>
    </r>
  </si>
  <si>
    <r>
      <rPr>
        <sz val="12"/>
        <color theme="1"/>
        <rFont val="新細明體"/>
        <family val="1"/>
        <charset val="136"/>
      </rPr>
      <t>林妮燕</t>
    </r>
  </si>
  <si>
    <r>
      <rPr>
        <sz val="12"/>
        <color theme="1"/>
        <rFont val="新細明體"/>
        <family val="1"/>
        <charset val="136"/>
      </rPr>
      <t>羅育齡</t>
    </r>
  </si>
  <si>
    <r>
      <rPr>
        <b/>
        <sz val="12"/>
        <color theme="1"/>
        <rFont val="新細明體"/>
        <family val="1"/>
        <charset val="136"/>
      </rPr>
      <t>社會工作學系</t>
    </r>
  </si>
  <si>
    <r>
      <rPr>
        <sz val="12"/>
        <color theme="1"/>
        <rFont val="新細明體"/>
        <family val="1"/>
        <charset val="136"/>
      </rPr>
      <t>南玉芬</t>
    </r>
  </si>
  <si>
    <r>
      <rPr>
        <sz val="12"/>
        <color theme="1"/>
        <rFont val="新細明體"/>
        <family val="1"/>
        <charset val="136"/>
      </rPr>
      <t>陳貽照</t>
    </r>
  </si>
  <si>
    <r>
      <rPr>
        <sz val="12"/>
        <color theme="1"/>
        <rFont val="新細明體"/>
        <family val="1"/>
        <charset val="136"/>
      </rPr>
      <t>曾竹寧</t>
    </r>
  </si>
  <si>
    <r>
      <rPr>
        <sz val="12"/>
        <color theme="1"/>
        <rFont val="新細明體"/>
        <family val="1"/>
        <charset val="136"/>
      </rPr>
      <t>廖淑娟</t>
    </r>
  </si>
  <si>
    <r>
      <rPr>
        <sz val="12"/>
        <color theme="1"/>
        <rFont val="新細明體"/>
        <family val="1"/>
        <charset val="136"/>
      </rPr>
      <t>蕭至邦</t>
    </r>
  </si>
  <si>
    <r>
      <rPr>
        <b/>
        <sz val="12"/>
        <color theme="1"/>
        <rFont val="新細明體"/>
        <family val="1"/>
        <charset val="136"/>
      </rPr>
      <t>設計學院</t>
    </r>
  </si>
  <si>
    <r>
      <rPr>
        <b/>
        <sz val="12"/>
        <color theme="1"/>
        <rFont val="新細明體"/>
        <family val="1"/>
        <charset val="136"/>
      </rPr>
      <t>時尚設計學系</t>
    </r>
  </si>
  <si>
    <r>
      <rPr>
        <sz val="12"/>
        <color theme="1"/>
        <rFont val="新細明體"/>
        <family val="1"/>
        <charset val="136"/>
      </rPr>
      <t>林青玫</t>
    </r>
  </si>
  <si>
    <r>
      <rPr>
        <sz val="12"/>
        <color theme="1"/>
        <rFont val="新細明體"/>
        <family val="1"/>
        <charset val="136"/>
      </rPr>
      <t>黃明媛</t>
    </r>
  </si>
  <si>
    <r>
      <rPr>
        <b/>
        <sz val="12"/>
        <color theme="1"/>
        <rFont val="新細明體"/>
        <family val="1"/>
        <charset val="136"/>
      </rPr>
      <t>通識中心</t>
    </r>
  </si>
  <si>
    <r>
      <rPr>
        <sz val="12"/>
        <color theme="1"/>
        <rFont val="新細明體"/>
        <family val="1"/>
        <charset val="136"/>
      </rPr>
      <t>王晴慧</t>
    </r>
  </si>
  <si>
    <r>
      <rPr>
        <b/>
        <sz val="12"/>
        <color theme="1"/>
        <rFont val="新細明體"/>
        <family val="1"/>
        <charset val="136"/>
      </rPr>
      <t>資電學院</t>
    </r>
  </si>
  <si>
    <r>
      <rPr>
        <b/>
        <sz val="12"/>
        <color theme="1"/>
        <rFont val="新細明體"/>
        <family val="1"/>
        <charset val="136"/>
      </rPr>
      <t>行動商務與多媒體應用學系</t>
    </r>
  </si>
  <si>
    <r>
      <rPr>
        <sz val="12"/>
        <color theme="1"/>
        <rFont val="新細明體"/>
        <family val="1"/>
        <charset val="136"/>
      </rPr>
      <t>時文中</t>
    </r>
  </si>
  <si>
    <r>
      <rPr>
        <b/>
        <sz val="12"/>
        <color theme="1"/>
        <rFont val="新細明體"/>
        <family val="1"/>
        <charset val="136"/>
      </rPr>
      <t>資訊工程學系</t>
    </r>
  </si>
  <si>
    <r>
      <rPr>
        <sz val="12"/>
        <color theme="1"/>
        <rFont val="新細明體"/>
        <family val="1"/>
        <charset val="136"/>
      </rPr>
      <t>呂威甫</t>
    </r>
  </si>
  <si>
    <r>
      <rPr>
        <sz val="12"/>
        <color theme="1"/>
        <rFont val="新細明體"/>
        <family val="1"/>
        <charset val="136"/>
      </rPr>
      <t>莊政宏</t>
    </r>
  </si>
  <si>
    <r>
      <rPr>
        <sz val="12"/>
        <color theme="1"/>
        <rFont val="新細明體"/>
        <family val="1"/>
        <charset val="136"/>
      </rPr>
      <t>楊偉儒</t>
    </r>
  </si>
  <si>
    <r>
      <rPr>
        <b/>
        <sz val="12"/>
        <color theme="1"/>
        <rFont val="新細明體"/>
        <family val="1"/>
        <charset val="136"/>
      </rPr>
      <t>管理學院</t>
    </r>
  </si>
  <si>
    <r>
      <rPr>
        <b/>
        <sz val="12"/>
        <color theme="1"/>
        <rFont val="新細明體"/>
        <family val="1"/>
        <charset val="136"/>
      </rPr>
      <t>休閒與遊憩管理學系</t>
    </r>
  </si>
  <si>
    <r>
      <rPr>
        <sz val="12"/>
        <color theme="1"/>
        <rFont val="新細明體"/>
        <family val="1"/>
        <charset val="136"/>
      </rPr>
      <t>王月鶯</t>
    </r>
  </si>
  <si>
    <r>
      <rPr>
        <sz val="12"/>
        <color theme="1"/>
        <rFont val="新細明體"/>
        <family val="1"/>
        <charset val="136"/>
      </rPr>
      <t>張嵐蘭</t>
    </r>
  </si>
  <si>
    <r>
      <rPr>
        <sz val="12"/>
        <color theme="1"/>
        <rFont val="新細明體"/>
        <family val="1"/>
        <charset val="136"/>
      </rPr>
      <t>賴政豪</t>
    </r>
  </si>
  <si>
    <r>
      <rPr>
        <b/>
        <sz val="12"/>
        <color theme="1"/>
        <rFont val="新細明體"/>
        <family val="1"/>
        <charset val="136"/>
      </rPr>
      <t>財務金融學系</t>
    </r>
  </si>
  <si>
    <r>
      <rPr>
        <sz val="12"/>
        <color theme="1"/>
        <rFont val="新細明體"/>
        <family val="1"/>
        <charset val="136"/>
      </rPr>
      <t>王癸元</t>
    </r>
  </si>
  <si>
    <r>
      <rPr>
        <sz val="12"/>
        <color theme="1"/>
        <rFont val="新細明體"/>
        <family val="1"/>
        <charset val="136"/>
      </rPr>
      <t>蔡永順</t>
    </r>
  </si>
  <si>
    <r>
      <rPr>
        <b/>
        <sz val="12"/>
        <color theme="1"/>
        <rFont val="新細明體"/>
        <family val="1"/>
        <charset val="136"/>
      </rPr>
      <t>財經法律學系</t>
    </r>
  </si>
  <si>
    <r>
      <rPr>
        <sz val="12"/>
        <color theme="1"/>
        <rFont val="新細明體"/>
        <family val="1"/>
        <charset val="136"/>
      </rPr>
      <t>蔡佩芬</t>
    </r>
  </si>
  <si>
    <r>
      <rPr>
        <b/>
        <sz val="12"/>
        <color theme="1"/>
        <rFont val="新細明體"/>
        <family val="1"/>
        <charset val="136"/>
      </rPr>
      <t>管理學院進修學士學位學程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新細明體"/>
        <family val="1"/>
        <charset val="136"/>
      </rPr>
      <t>大學進修部</t>
    </r>
    <r>
      <rPr>
        <b/>
        <sz val="12"/>
        <color theme="1"/>
        <rFont val="Arial"/>
        <family val="2"/>
      </rPr>
      <t>)</t>
    </r>
  </si>
  <si>
    <r>
      <rPr>
        <sz val="12"/>
        <color theme="1"/>
        <rFont val="新細明體"/>
        <family val="1"/>
        <charset val="136"/>
      </rPr>
      <t>廖美華</t>
    </r>
  </si>
  <si>
    <r>
      <rPr>
        <b/>
        <sz val="12"/>
        <color theme="1"/>
        <rFont val="新細明體"/>
        <family val="1"/>
        <charset val="136"/>
      </rPr>
      <t>醫健學院</t>
    </r>
  </si>
  <si>
    <r>
      <rPr>
        <b/>
        <sz val="12"/>
        <color theme="1"/>
        <rFont val="新細明體"/>
        <family val="1"/>
        <charset val="136"/>
      </rPr>
      <t>食品營養與保健生技學系</t>
    </r>
  </si>
  <si>
    <r>
      <rPr>
        <sz val="12"/>
        <color theme="1"/>
        <rFont val="新細明體"/>
        <family val="1"/>
        <charset val="136"/>
      </rPr>
      <t>韓建國</t>
    </r>
  </si>
  <si>
    <r>
      <rPr>
        <b/>
        <sz val="12"/>
        <color theme="1"/>
        <rFont val="新細明體"/>
        <family val="1"/>
        <charset val="136"/>
      </rPr>
      <t>職能治療系</t>
    </r>
  </si>
  <si>
    <r>
      <rPr>
        <sz val="12"/>
        <color theme="1"/>
        <rFont val="新細明體"/>
        <family val="1"/>
        <charset val="136"/>
      </rPr>
      <t>李雅珍</t>
    </r>
    <r>
      <rPr>
        <sz val="12"/>
        <color theme="1"/>
        <rFont val="Arial"/>
        <family val="2"/>
      </rPr>
      <t>,</t>
    </r>
    <r>
      <rPr>
        <sz val="12"/>
        <color theme="1"/>
        <rFont val="新細明體"/>
        <family val="1"/>
        <charset val="136"/>
      </rPr>
      <t>陳芝萍</t>
    </r>
  </si>
  <si>
    <r>
      <rPr>
        <sz val="12"/>
        <color theme="1"/>
        <rFont val="新細明體"/>
        <family val="1"/>
        <charset val="136"/>
      </rPr>
      <t>陳芝萍</t>
    </r>
  </si>
  <si>
    <r>
      <rPr>
        <sz val="12"/>
        <color theme="1"/>
        <rFont val="新細明體"/>
        <family val="1"/>
        <charset val="136"/>
      </rPr>
      <t>簡才傑</t>
    </r>
    <r>
      <rPr>
        <sz val="12"/>
        <color theme="1"/>
        <rFont val="Arial"/>
        <family val="2"/>
      </rPr>
      <t>,</t>
    </r>
    <r>
      <rPr>
        <sz val="12"/>
        <color theme="1"/>
        <rFont val="新細明體"/>
        <family val="1"/>
        <charset val="136"/>
      </rPr>
      <t>李雅珍</t>
    </r>
    <r>
      <rPr>
        <sz val="12"/>
        <color theme="1"/>
        <rFont val="Arial"/>
        <family val="2"/>
      </rPr>
      <t>,</t>
    </r>
    <r>
      <rPr>
        <sz val="12"/>
        <color theme="1"/>
        <rFont val="新細明體"/>
        <family val="1"/>
        <charset val="136"/>
      </rPr>
      <t>陳芝萍</t>
    </r>
  </si>
  <si>
    <r>
      <rPr>
        <b/>
        <sz val="12"/>
        <color theme="1"/>
        <rFont val="新細明體"/>
        <family val="1"/>
        <charset val="136"/>
      </rPr>
      <t>醫學檢驗暨生物技術學系</t>
    </r>
  </si>
  <si>
    <r>
      <rPr>
        <sz val="12"/>
        <color theme="1"/>
        <rFont val="新細明體"/>
        <family val="1"/>
        <charset val="136"/>
      </rPr>
      <t>張益銍</t>
    </r>
  </si>
  <si>
    <r>
      <rPr>
        <b/>
        <sz val="12"/>
        <color theme="1"/>
        <rFont val="新細明體"/>
        <family val="1"/>
        <charset val="136"/>
      </rPr>
      <t>護理學院</t>
    </r>
  </si>
  <si>
    <r>
      <rPr>
        <b/>
        <sz val="12"/>
        <color theme="1"/>
        <rFont val="新細明體"/>
        <family val="1"/>
        <charset val="136"/>
      </rPr>
      <t>學士後護理學系</t>
    </r>
  </si>
  <si>
    <r>
      <rPr>
        <sz val="12"/>
        <color theme="1"/>
        <rFont val="新細明體"/>
        <family val="1"/>
        <charset val="136"/>
      </rPr>
      <t>鍾詩琦</t>
    </r>
  </si>
  <si>
    <r>
      <rPr>
        <b/>
        <sz val="12"/>
        <color theme="1"/>
        <rFont val="新細明體"/>
        <family val="1"/>
        <charset val="136"/>
      </rPr>
      <t>護理學系</t>
    </r>
  </si>
  <si>
    <r>
      <rPr>
        <sz val="12"/>
        <color theme="1"/>
        <rFont val="新細明體"/>
        <family val="1"/>
        <charset val="136"/>
      </rPr>
      <t>林君黛</t>
    </r>
  </si>
  <si>
    <r>
      <rPr>
        <sz val="12"/>
        <color theme="1"/>
        <rFont val="新細明體"/>
        <family val="1"/>
        <charset val="136"/>
      </rPr>
      <t>邵佩琳</t>
    </r>
  </si>
  <si>
    <r>
      <rPr>
        <sz val="12"/>
        <color theme="1"/>
        <rFont val="新細明體"/>
        <family val="1"/>
        <charset val="136"/>
      </rPr>
      <t>洪慧容</t>
    </r>
  </si>
  <si>
    <r>
      <rPr>
        <sz val="12"/>
        <color theme="1"/>
        <rFont val="新細明體"/>
        <family val="1"/>
        <charset val="136"/>
      </rPr>
      <t>張華蘋</t>
    </r>
  </si>
  <si>
    <r>
      <rPr>
        <sz val="12"/>
        <color theme="1"/>
        <rFont val="新細明體"/>
        <family val="1"/>
        <charset val="136"/>
      </rPr>
      <t>喬佳宜</t>
    </r>
  </si>
  <si>
    <r>
      <rPr>
        <sz val="12"/>
        <color theme="1"/>
        <rFont val="新細明體"/>
        <family val="1"/>
        <charset val="136"/>
      </rPr>
      <t>彭逸稘</t>
    </r>
  </si>
  <si>
    <r>
      <rPr>
        <sz val="12"/>
        <color theme="1"/>
        <rFont val="新細明體"/>
        <family val="1"/>
        <charset val="136"/>
      </rPr>
      <t>黃士滋</t>
    </r>
  </si>
  <si>
    <r>
      <rPr>
        <sz val="12"/>
        <color theme="1"/>
        <rFont val="新細明體"/>
        <family val="1"/>
        <charset val="136"/>
      </rPr>
      <t>靖永潔</t>
    </r>
  </si>
  <si>
    <r>
      <rPr>
        <sz val="12"/>
        <color theme="1"/>
        <rFont val="新細明體"/>
        <family val="1"/>
        <charset val="136"/>
      </rPr>
      <t>熊乃歡</t>
    </r>
  </si>
  <si>
    <r>
      <rPr>
        <sz val="12"/>
        <color theme="1"/>
        <rFont val="新細明體"/>
        <family val="1"/>
        <charset val="136"/>
      </rPr>
      <t>熊乃歡</t>
    </r>
    <r>
      <rPr>
        <sz val="12"/>
        <color theme="1"/>
        <rFont val="Arial"/>
        <family val="2"/>
      </rPr>
      <t>,</t>
    </r>
    <r>
      <rPr>
        <sz val="12"/>
        <color theme="1"/>
        <rFont val="新細明體"/>
        <family val="1"/>
        <charset val="136"/>
      </rPr>
      <t>彭逸稘</t>
    </r>
  </si>
  <si>
    <r>
      <rPr>
        <sz val="12"/>
        <color theme="1"/>
        <rFont val="新細明體"/>
        <family val="1"/>
        <charset val="136"/>
      </rPr>
      <t>簡慧雯</t>
    </r>
  </si>
  <si>
    <r>
      <rPr>
        <sz val="12"/>
        <color theme="1"/>
        <rFont val="新細明體"/>
        <family val="1"/>
        <charset val="136"/>
      </rPr>
      <t>總計</t>
    </r>
  </si>
  <si>
    <r>
      <rPr>
        <sz val="12"/>
        <color theme="1"/>
        <rFont val="新細明體"/>
        <family val="1"/>
        <charset val="136"/>
      </rPr>
      <t>統計至</t>
    </r>
    <r>
      <rPr>
        <sz val="12"/>
        <color theme="1"/>
        <rFont val="Arial"/>
        <family val="2"/>
      </rPr>
      <t>111/1/31</t>
    </r>
    <phoneticPr fontId="6" type="noConversion"/>
  </si>
  <si>
    <t>人社學院</t>
  </si>
  <si>
    <t>幼教系</t>
  </si>
  <si>
    <t>王晴慧</t>
  </si>
  <si>
    <t>何祖華</t>
  </si>
  <si>
    <t>社工系</t>
  </si>
  <si>
    <t>南玉芬</t>
  </si>
  <si>
    <t>陳秀靜</t>
  </si>
  <si>
    <t>陳貽照</t>
  </si>
  <si>
    <t>曾竹寧</t>
  </si>
  <si>
    <t>廖淑娟</t>
  </si>
  <si>
    <t>蕭至邦</t>
  </si>
  <si>
    <t>設計學院</t>
  </si>
  <si>
    <t>時尚系</t>
  </si>
  <si>
    <t>黃于恬</t>
  </si>
  <si>
    <t>黃明媛</t>
  </si>
  <si>
    <t>資電學院</t>
  </si>
  <si>
    <t>商應系</t>
  </si>
  <si>
    <t>時文中</t>
  </si>
  <si>
    <t>資工系</t>
  </si>
  <si>
    <t>呂威甫</t>
  </si>
  <si>
    <t>楊偉儒</t>
  </si>
  <si>
    <t>管理學院</t>
  </si>
  <si>
    <t>財法系</t>
  </si>
  <si>
    <t>宋名晰</t>
  </si>
  <si>
    <t>蔡佩芬</t>
  </si>
  <si>
    <t>財金系</t>
  </si>
  <si>
    <t>王癸元</t>
  </si>
  <si>
    <t>廖美華</t>
  </si>
  <si>
    <t>蔡永順</t>
  </si>
  <si>
    <t>醫健學院</t>
  </si>
  <si>
    <t>心理系</t>
  </si>
  <si>
    <t>廖御圻</t>
  </si>
  <si>
    <t>物治系</t>
  </si>
  <si>
    <t>陳彥年,張恆誌,李茵</t>
  </si>
  <si>
    <t>保健系</t>
  </si>
  <si>
    <t>陳志昇,闕甫伈</t>
  </si>
  <si>
    <t>韓建國</t>
  </si>
  <si>
    <t>職治系</t>
  </si>
  <si>
    <t>簡才傑,陳芝萍</t>
  </si>
  <si>
    <t>醫技系</t>
  </si>
  <si>
    <t>施養佳</t>
  </si>
  <si>
    <t>張益銍</t>
  </si>
  <si>
    <t>張益銍,姚雅莉</t>
  </si>
  <si>
    <t>簡慧雯</t>
  </si>
  <si>
    <t>護理學院</t>
  </si>
  <si>
    <t>學士後護理系</t>
  </si>
  <si>
    <t>李慧琦,靖永潔</t>
  </si>
  <si>
    <t>李慧琦,靖永潔,林淑浣,鄭淑貞</t>
  </si>
  <si>
    <t>姚雅莉</t>
  </si>
  <si>
    <t>鄭淑貞,鍾詩琦</t>
  </si>
  <si>
    <t>龍希文,簡慧雯</t>
  </si>
  <si>
    <t>護理系</t>
  </si>
  <si>
    <t>王淑真,簡慧雯</t>
  </si>
  <si>
    <t>李慧琦,簡慧雯,靖永潔,喬佳宜,熊乃歡,曾明月,鄭淑貞,王舒薇</t>
  </si>
  <si>
    <t>林麗嬋,簡慧雯</t>
  </si>
  <si>
    <t>邵佩琳</t>
  </si>
  <si>
    <t>邵佩琳,吳順成</t>
  </si>
  <si>
    <t>洪慧容,靖永潔,丁碩彥,劉淑玲</t>
  </si>
  <si>
    <t>陳秋瑩,靖永潔</t>
  </si>
  <si>
    <t>熊乃歡,鄭淑貞,黃士滋,王舒薇</t>
  </si>
  <si>
    <t>鄭怡娟,張華蘋,陳小晴,毛曼廷,鄭淑貞,周佑珊</t>
  </si>
  <si>
    <t>總計</t>
  </si>
  <si>
    <t>王淑真</t>
  </si>
  <si>
    <t>陳芝萍</t>
  </si>
  <si>
    <t>李慧琦</t>
  </si>
  <si>
    <t>靖永潔</t>
  </si>
  <si>
    <t>林淑浣</t>
  </si>
  <si>
    <t>鄭淑貞</t>
  </si>
  <si>
    <t>喬佳宜</t>
  </si>
  <si>
    <t>熊乃歡</t>
  </si>
  <si>
    <t>曾明月</t>
  </si>
  <si>
    <t>王舒薇</t>
  </si>
  <si>
    <t>林麗嬋</t>
  </si>
  <si>
    <t>吳順成</t>
  </si>
  <si>
    <t>洪慧容</t>
  </si>
  <si>
    <t>丁碩彥</t>
  </si>
  <si>
    <t>劉淑玲</t>
  </si>
  <si>
    <t>陳志昇</t>
  </si>
  <si>
    <t>闕甫伈</t>
  </si>
  <si>
    <t>陳彥年</t>
  </si>
  <si>
    <t>張恆誌</t>
  </si>
  <si>
    <t>李茵</t>
  </si>
  <si>
    <t>陳秋瑩</t>
  </si>
  <si>
    <t>彭逸稘</t>
  </si>
  <si>
    <t>黃士滋</t>
  </si>
  <si>
    <t>鄭怡娟</t>
  </si>
  <si>
    <t>張華蘋</t>
  </si>
  <si>
    <t>陳小晴</t>
  </si>
  <si>
    <t>毛曼廷</t>
  </si>
  <si>
    <t>周佑珊</t>
  </si>
  <si>
    <t>鍾詩琦</t>
  </si>
  <si>
    <t>龍希文</t>
  </si>
  <si>
    <t>簡才傑</t>
  </si>
  <si>
    <t>王月鶯</t>
  </si>
  <si>
    <t>李雅珍</t>
  </si>
  <si>
    <t>林君黛</t>
  </si>
  <si>
    <t>林妮燕</t>
  </si>
  <si>
    <t>林青玫</t>
  </si>
  <si>
    <t>張嵐蘭</t>
  </si>
  <si>
    <t>莊政宏</t>
  </si>
  <si>
    <t>賴政豪</t>
  </si>
  <si>
    <t>羅育齡</t>
  </si>
  <si>
    <t>教師</t>
    <phoneticPr fontId="6" type="noConversion"/>
  </si>
  <si>
    <t>朱庭逸</t>
    <phoneticPr fontId="6" type="noConversion"/>
  </si>
  <si>
    <t>朱亭逸</t>
    <phoneticPr fontId="6" type="noConversion"/>
  </si>
  <si>
    <t>組數(含共同指導)</t>
    <phoneticPr fontId="6" type="noConversion"/>
  </si>
  <si>
    <t>視傳系</t>
    <phoneticPr fontId="6" type="noConversion"/>
  </si>
  <si>
    <t>繳交心得總數</t>
    <phoneticPr fontId="6" type="noConversion"/>
  </si>
  <si>
    <t>註:心得數為創課平台課程作業繳交數</t>
    <phoneticPr fontId="6" type="noConversion"/>
  </si>
  <si>
    <r>
      <rPr>
        <sz val="12"/>
        <color theme="1"/>
        <rFont val="新細明體"/>
        <family val="1"/>
        <charset val="136"/>
      </rPr>
      <t>統計至</t>
    </r>
    <r>
      <rPr>
        <sz val="12"/>
        <color theme="1"/>
        <rFont val="Arial"/>
        <family val="2"/>
      </rPr>
      <t>111/7/31</t>
    </r>
    <phoneticPr fontId="6" type="noConversion"/>
  </si>
  <si>
    <t>蔡麗雅</t>
  </si>
  <si>
    <t>李麗君</t>
  </si>
  <si>
    <t>護理學系</t>
  </si>
  <si>
    <t>吳珮瑀</t>
  </si>
  <si>
    <t>學士後護理學系</t>
  </si>
  <si>
    <t>黃素華</t>
  </si>
  <si>
    <t>醫學檢驗暨生物技術學系</t>
  </si>
  <si>
    <t>高穎家</t>
  </si>
  <si>
    <t>李雅珍;陳芝萍</t>
  </si>
  <si>
    <t>職能治療學系</t>
  </si>
  <si>
    <t>邱紹群</t>
  </si>
  <si>
    <t>健康產業管理學系</t>
  </si>
  <si>
    <t>葉貞吟</t>
  </si>
  <si>
    <t>陳曉鈴</t>
  </si>
  <si>
    <t>食品營養與保健生技學系</t>
  </si>
  <si>
    <t>黃郁潔</t>
  </si>
  <si>
    <t>汪佩蓉</t>
  </si>
  <si>
    <t>物理治療學系</t>
  </si>
  <si>
    <t>心理學系</t>
  </si>
  <si>
    <t>醫學暨健康學院</t>
  </si>
  <si>
    <t>謝如蘭</t>
  </si>
  <si>
    <t>財經法律學系</t>
  </si>
  <si>
    <t>財務金融學系</t>
  </si>
  <si>
    <t>羅鳳恩</t>
  </si>
  <si>
    <t>童秋霞</t>
  </si>
  <si>
    <t>湯大緯</t>
  </si>
  <si>
    <t>陳朝鍵</t>
  </si>
  <si>
    <t>陳崇昊</t>
  </si>
  <si>
    <t>張祐誠</t>
  </si>
  <si>
    <t>張峻嘉</t>
  </si>
  <si>
    <t>高立學</t>
  </si>
  <si>
    <t>林錫銓</t>
  </si>
  <si>
    <t>林彥廷</t>
  </si>
  <si>
    <t>呂佳茹</t>
  </si>
  <si>
    <t>王秀瑾</t>
  </si>
  <si>
    <t>休閒與遊憩管理學系</t>
  </si>
  <si>
    <t>資訊工程學系</t>
  </si>
  <si>
    <t>資訊電機學院</t>
  </si>
  <si>
    <t>趙文鴻</t>
  </si>
  <si>
    <t>數位媒體設計學系</t>
  </si>
  <si>
    <t>朱庭逸</t>
  </si>
  <si>
    <t>視覺傳達設計學系</t>
  </si>
  <si>
    <t>柯雅娟</t>
  </si>
  <si>
    <t>王靜儀</t>
  </si>
  <si>
    <t>創意商品設計學系</t>
  </si>
  <si>
    <t>時尚設計學系</t>
  </si>
  <si>
    <t>創意設計學院</t>
  </si>
  <si>
    <t>社會工作學系</t>
  </si>
  <si>
    <t>幼兒教育學系</t>
  </si>
  <si>
    <t>人文社會學院</t>
  </si>
  <si>
    <t>繳交心得總數</t>
  </si>
  <si>
    <t>社群數量</t>
  </si>
  <si>
    <t>學院及學系</t>
  </si>
  <si>
    <t>統計至110/1/31</t>
  </si>
  <si>
    <t>龔自良</t>
  </si>
  <si>
    <t>洪慧容、劉淑玲</t>
  </si>
  <si>
    <t>洪慧容、靖永潔</t>
  </si>
  <si>
    <t>祁偉廉</t>
  </si>
  <si>
    <t>李懿修、祁偉廉</t>
  </si>
  <si>
    <t>李宜玲</t>
  </si>
  <si>
    <t>學士後獸醫學系</t>
  </si>
  <si>
    <t>郭俊顯</t>
  </si>
  <si>
    <t>會計與資訊學系</t>
  </si>
  <si>
    <t>陸敏清</t>
  </si>
  <si>
    <t>王新元</t>
  </si>
  <si>
    <t>行動商務與多媒體應用學系</t>
  </si>
  <si>
    <t>資訊傳播學系</t>
  </si>
  <si>
    <t>黃明媛、魏晏汝</t>
  </si>
  <si>
    <t>黃明媛、劉宜萱</t>
  </si>
  <si>
    <t>陳謝鈞</t>
  </si>
  <si>
    <t>外國語文學系</t>
  </si>
  <si>
    <t>陳秀境</t>
  </si>
  <si>
    <t>統計至110/7/31</t>
  </si>
  <si>
    <r>
      <rPr>
        <sz val="12"/>
        <color rgb="FF000000"/>
        <rFont val="細明體"/>
        <family val="3"/>
        <charset val="136"/>
      </rPr>
      <t>註</t>
    </r>
    <r>
      <rPr>
        <sz val="12"/>
        <color rgb="FF000000"/>
        <rFont val="Arial"/>
        <family val="2"/>
      </rPr>
      <t>3:</t>
    </r>
    <r>
      <rPr>
        <sz val="12"/>
        <color rgb="FF000000"/>
        <rFont val="細明體"/>
        <family val="3"/>
        <charset val="136"/>
      </rPr>
      <t>教師評鑑需</t>
    </r>
    <r>
      <rPr>
        <sz val="10"/>
        <color rgb="FFFF0000"/>
        <rFont val="細明體"/>
        <family val="3"/>
        <charset val="136"/>
      </rPr>
      <t>每組繳交</t>
    </r>
    <r>
      <rPr>
        <sz val="10"/>
        <color rgb="FFFF0000"/>
        <rFont val="Arial"/>
        <family val="2"/>
      </rPr>
      <t>3</t>
    </r>
    <r>
      <rPr>
        <sz val="10"/>
        <color rgb="FFFF0000"/>
        <rFont val="細明體"/>
        <family val="3"/>
        <charset val="136"/>
      </rPr>
      <t>篇以上合格心得</t>
    </r>
    <r>
      <rPr>
        <sz val="10"/>
        <color rgb="FF000000"/>
        <rFont val="細明體"/>
        <family val="3"/>
        <charset val="136"/>
      </rPr>
      <t>。期初將統計前一學期數量，</t>
    </r>
    <r>
      <rPr>
        <sz val="10"/>
        <color rgb="FFFF0000"/>
        <rFont val="細明體"/>
        <family val="3"/>
        <charset val="136"/>
      </rPr>
      <t>格式規定</t>
    </r>
    <r>
      <rPr>
        <sz val="10"/>
        <color rgb="FFFF0000"/>
        <rFont val="Arial"/>
        <family val="2"/>
      </rPr>
      <t>:</t>
    </r>
    <r>
      <rPr>
        <sz val="10"/>
        <color rgb="FF000000"/>
        <rFont val="細明體"/>
        <family val="3"/>
        <charset val="136"/>
      </rPr>
      <t>每篇</t>
    </r>
    <r>
      <rPr>
        <sz val="10"/>
        <color rgb="FF000000"/>
        <rFont val="Arial"/>
        <family val="2"/>
      </rPr>
      <t>"</t>
    </r>
    <r>
      <rPr>
        <sz val="10"/>
        <color rgb="FF000000"/>
        <rFont val="細明體"/>
        <family val="3"/>
        <charset val="136"/>
      </rPr>
      <t>學習過程與反思</t>
    </r>
    <r>
      <rPr>
        <sz val="10"/>
        <color rgb="FF000000"/>
        <rFont val="Arial"/>
        <family val="2"/>
      </rPr>
      <t>"</t>
    </r>
    <r>
      <rPr>
        <sz val="10"/>
        <color rgb="FF000000"/>
        <rFont val="細明體"/>
        <family val="3"/>
        <charset val="136"/>
      </rPr>
      <t>部分字數需</t>
    </r>
    <r>
      <rPr>
        <sz val="10"/>
        <color rgb="FF000000"/>
        <rFont val="Arial"/>
        <family val="2"/>
      </rPr>
      <t>300</t>
    </r>
    <r>
      <rPr>
        <sz val="10"/>
        <color rgb="FF000000"/>
        <rFont val="細明體"/>
        <family val="3"/>
        <charset val="136"/>
      </rPr>
      <t xml:space="preserve">字以上，
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細明體"/>
        <family val="3"/>
        <charset val="136"/>
      </rPr>
      <t>附上討論照片</t>
    </r>
    <r>
      <rPr>
        <sz val="10"/>
        <color rgb="FF000000"/>
        <rFont val="Arial"/>
        <family val="2"/>
      </rPr>
      <t>1-2</t>
    </r>
    <r>
      <rPr>
        <sz val="10"/>
        <color rgb="FF000000"/>
        <rFont val="細明體"/>
        <family val="3"/>
        <charset val="136"/>
      </rPr>
      <t>張及圖說之</t>
    </r>
    <r>
      <rPr>
        <sz val="10"/>
        <color rgb="FF000000"/>
        <rFont val="Arial"/>
        <family val="2"/>
      </rPr>
      <t>WORD</t>
    </r>
    <r>
      <rPr>
        <sz val="10"/>
        <color rgb="FF000000"/>
        <rFont val="細明體"/>
        <family val="3"/>
        <charset val="136"/>
      </rPr>
      <t>檔。不符格式者，恕難列入計算。</t>
    </r>
    <r>
      <rPr>
        <sz val="10"/>
        <color rgb="FF000000"/>
        <rFont val="Arial"/>
        <family val="2"/>
      </rPr>
      <t>(</t>
    </r>
    <r>
      <rPr>
        <sz val="10"/>
        <color rgb="FF000000"/>
        <rFont val="細明體"/>
        <family val="3"/>
        <charset val="136"/>
      </rPr>
      <t>數據需另行洽業務承辦人陳家妍確認，分機</t>
    </r>
    <r>
      <rPr>
        <sz val="10"/>
        <color rgb="FF000000"/>
        <rFont val="Arial"/>
        <family val="2"/>
      </rPr>
      <t>3418)</t>
    </r>
    <phoneticPr fontId="6" type="noConversion"/>
  </si>
  <si>
    <r>
      <t>註2:心得數量以系統統計為主，請教師務必於期末最後期限前自行確認，</t>
    </r>
    <r>
      <rPr>
        <sz val="10"/>
        <color rgb="FFFF0000"/>
        <rFont val="Arial"/>
        <family val="2"/>
      </rPr>
      <t>平台關閉後，恕無法再更新或補件</t>
    </r>
    <r>
      <rPr>
        <sz val="10"/>
        <color rgb="FF000000"/>
        <rFont val="Arial"/>
        <family val="2"/>
      </rPr>
      <t>。</t>
    </r>
  </si>
  <si>
    <r>
      <t>註1:學習社群組數是以系統為準，</t>
    </r>
    <r>
      <rPr>
        <sz val="10"/>
        <color rgb="FFFF0000"/>
        <rFont val="Arial"/>
        <family val="2"/>
      </rPr>
      <t>刪除</t>
    </r>
    <r>
      <rPr>
        <sz val="10"/>
        <color rgb="FF000000"/>
        <rFont val="Arial"/>
        <family val="2"/>
      </rPr>
      <t>無指導教師、指導教師非教師身分者、學生成員</t>
    </r>
    <r>
      <rPr>
        <sz val="10"/>
        <color rgb="FFFF0000"/>
        <rFont val="Arial"/>
        <family val="2"/>
      </rPr>
      <t>少於3人</t>
    </r>
    <r>
      <rPr>
        <sz val="10"/>
        <color rgb="FF000000"/>
        <rFont val="Arial"/>
        <family val="2"/>
      </rPr>
      <t>者</t>
    </r>
  </si>
  <si>
    <t>聽力暨語言治療學系</t>
  </si>
  <si>
    <t>視光學系</t>
  </si>
  <si>
    <t>鄧正賢</t>
  </si>
  <si>
    <t>生物科技學系</t>
  </si>
  <si>
    <t>方嘉琦</t>
  </si>
  <si>
    <t>陳世良</t>
  </si>
  <si>
    <t>經營管理學系</t>
  </si>
  <si>
    <t>蔡志仁</t>
  </si>
  <si>
    <t>光電與通訊學系</t>
  </si>
  <si>
    <t>生物資訊與醫學工程學系</t>
  </si>
  <si>
    <t>謝維合</t>
  </si>
  <si>
    <t>室內設計學系</t>
  </si>
  <si>
    <t>通識教育中心</t>
  </si>
  <si>
    <t>周小玉</t>
  </si>
  <si>
    <t>備註（更新時間）</t>
  </si>
  <si>
    <t>心得數</t>
  </si>
  <si>
    <t>學習社群組數</t>
  </si>
  <si>
    <t>指導老師</t>
  </si>
  <si>
    <t>系所</t>
  </si>
  <si>
    <t>學院</t>
  </si>
  <si>
    <t>小計</t>
  </si>
  <si>
    <t>聽力暨語言治療學系</t>
    <phoneticPr fontId="6" type="noConversion"/>
  </si>
  <si>
    <t>視光學系</t>
    <phoneticPr fontId="6" type="noConversion"/>
  </si>
  <si>
    <t>健康產業管理學系</t>
    <phoneticPr fontId="6" type="noConversion"/>
  </si>
  <si>
    <t>資訊傳播學系</t>
    <phoneticPr fontId="6" type="noConversion"/>
  </si>
  <si>
    <t>行動商務與多媒體應用學系</t>
    <phoneticPr fontId="6" type="noConversion"/>
  </si>
  <si>
    <t>光電與通訊學系</t>
    <phoneticPr fontId="6" type="noConversion"/>
  </si>
  <si>
    <t>生物資訊與醫學工程學系</t>
    <phoneticPr fontId="6" type="noConversion"/>
  </si>
  <si>
    <t>創意商品設計學系</t>
    <phoneticPr fontId="6" type="noConversion"/>
  </si>
  <si>
    <t>室內設計學系</t>
    <phoneticPr fontId="6" type="noConversion"/>
  </si>
  <si>
    <t>通識教育中心</t>
    <phoneticPr fontId="6" type="noConversion"/>
  </si>
  <si>
    <t>小計</t>
    <phoneticPr fontId="26" type="noConversion"/>
  </si>
  <si>
    <t>自動統計</t>
  </si>
  <si>
    <t>108-1各系所讀書會成立數量</t>
    <phoneticPr fontId="6" type="noConversion"/>
  </si>
  <si>
    <t>陳芝萍</t>
    <phoneticPr fontId="26" type="noConversion"/>
  </si>
  <si>
    <t>宋名晰</t>
    <phoneticPr fontId="26" type="noConversion"/>
  </si>
  <si>
    <t>簡智崇</t>
  </si>
  <si>
    <t xml:space="preserve">幼兒教育學系 </t>
  </si>
  <si>
    <t>簡慧雯</t>
    <phoneticPr fontId="6" type="noConversion"/>
  </si>
  <si>
    <t>彭逸稘</t>
    <phoneticPr fontId="6" type="noConversion"/>
  </si>
  <si>
    <t>喬佳宜</t>
    <phoneticPr fontId="6" type="noConversion"/>
  </si>
  <si>
    <t>張華頻</t>
    <phoneticPr fontId="6" type="noConversion"/>
  </si>
  <si>
    <t>李麗君</t>
    <phoneticPr fontId="6" type="noConversion"/>
  </si>
  <si>
    <t>高穎家</t>
    <phoneticPr fontId="6" type="noConversion"/>
  </si>
  <si>
    <t>葉貞吟</t>
    <phoneticPr fontId="6" type="noConversion"/>
  </si>
  <si>
    <t>何杰龍</t>
    <phoneticPr fontId="6" type="noConversion"/>
  </si>
  <si>
    <t>林惠雯</t>
    <phoneticPr fontId="6" type="noConversion"/>
  </si>
  <si>
    <t>陳經中</t>
    <phoneticPr fontId="6" type="noConversion"/>
  </si>
  <si>
    <t>吳杰霖</t>
    <phoneticPr fontId="6" type="noConversion"/>
  </si>
  <si>
    <t>莊淑惠</t>
    <phoneticPr fontId="6" type="noConversion"/>
  </si>
  <si>
    <t>張育嘉</t>
    <phoneticPr fontId="6" type="noConversion"/>
  </si>
  <si>
    <t>黃佩珍</t>
    <phoneticPr fontId="6" type="noConversion"/>
  </si>
  <si>
    <t>姚雅莉</t>
    <phoneticPr fontId="6" type="noConversion"/>
  </si>
  <si>
    <t>張芸瑄</t>
    <phoneticPr fontId="6" type="noConversion"/>
  </si>
  <si>
    <t>蔡碩倉</t>
  </si>
  <si>
    <t>經營管理學系(含國企組)</t>
  </si>
  <si>
    <t>許昌賢</t>
    <phoneticPr fontId="6" type="noConversion"/>
  </si>
  <si>
    <t>張少樑</t>
  </si>
  <si>
    <t>邱文宏</t>
    <phoneticPr fontId="6" type="noConversion"/>
  </si>
  <si>
    <t>林佩冠</t>
  </si>
  <si>
    <t>李永全</t>
  </si>
  <si>
    <t>莊淑惠</t>
  </si>
  <si>
    <t>朱立聖</t>
  </si>
  <si>
    <t>吳欣蓓</t>
  </si>
  <si>
    <t>邱紹群</t>
    <phoneticPr fontId="6" type="noConversion"/>
  </si>
  <si>
    <t>周玲儀</t>
    <phoneticPr fontId="6" type="noConversion"/>
  </si>
  <si>
    <t>蔡永順</t>
    <phoneticPr fontId="6" type="noConversion"/>
  </si>
  <si>
    <t>王癸元</t>
    <phoneticPr fontId="6" type="noConversion"/>
  </si>
  <si>
    <t>湯大緯</t>
    <phoneticPr fontId="6" type="noConversion"/>
  </si>
  <si>
    <t>陳朝鍵</t>
    <phoneticPr fontId="6" type="noConversion"/>
  </si>
  <si>
    <t>許世芸</t>
    <phoneticPr fontId="6" type="noConversion"/>
  </si>
  <si>
    <t>張峻嘉</t>
    <phoneticPr fontId="6" type="noConversion"/>
  </si>
  <si>
    <t>高立學</t>
    <phoneticPr fontId="6" type="noConversion"/>
  </si>
  <si>
    <t>林錫銓</t>
    <phoneticPr fontId="6" type="noConversion"/>
  </si>
  <si>
    <t>林宜欣</t>
    <phoneticPr fontId="6" type="noConversion"/>
  </si>
  <si>
    <t>蔡志仁</t>
    <phoneticPr fontId="6" type="noConversion"/>
  </si>
  <si>
    <t>陳永欽</t>
    <phoneticPr fontId="6" type="noConversion"/>
  </si>
  <si>
    <t>劉兆樑</t>
    <phoneticPr fontId="6" type="noConversion"/>
  </si>
  <si>
    <t>陳柏淩</t>
  </si>
  <si>
    <t>張培均</t>
  </si>
  <si>
    <t>沈育芳</t>
  </si>
  <si>
    <t>張庭彰</t>
  </si>
  <si>
    <t>周小玉</t>
    <phoneticPr fontId="6" type="noConversion"/>
  </si>
  <si>
    <t>林妮燕</t>
    <phoneticPr fontId="6" type="noConversion"/>
  </si>
  <si>
    <t>李舒萍</t>
  </si>
  <si>
    <t>護理學系</t>
    <phoneticPr fontId="6" type="noConversion"/>
  </si>
  <si>
    <t>職能治療學系</t>
    <phoneticPr fontId="6" type="noConversion"/>
  </si>
  <si>
    <t>學士後獸醫學系</t>
    <phoneticPr fontId="6" type="noConversion"/>
  </si>
  <si>
    <t>食品營養與保健生技學系</t>
    <phoneticPr fontId="6" type="noConversion"/>
  </si>
  <si>
    <t>生物科技學系</t>
    <phoneticPr fontId="6" type="noConversion"/>
  </si>
  <si>
    <t>心理學系</t>
    <phoneticPr fontId="6" type="noConversion"/>
  </si>
  <si>
    <t>經營管理學系(含國企組)</t>
    <phoneticPr fontId="6" type="noConversion"/>
  </si>
  <si>
    <t>財經法律學系</t>
    <phoneticPr fontId="6" type="noConversion"/>
  </si>
  <si>
    <t>會計與資訊學系</t>
    <phoneticPr fontId="6" type="noConversion"/>
  </si>
  <si>
    <t>財務金融學系</t>
    <phoneticPr fontId="6" type="noConversion"/>
  </si>
  <si>
    <t>休閒與遊憩管理學系</t>
    <phoneticPr fontId="6" type="noConversion"/>
  </si>
  <si>
    <t>資訊工程學系</t>
    <phoneticPr fontId="6" type="noConversion"/>
  </si>
  <si>
    <t>數位媒體設計學系</t>
    <phoneticPr fontId="6" type="noConversion"/>
  </si>
  <si>
    <t>視覺傳達設計學系</t>
    <phoneticPr fontId="6" type="noConversion"/>
  </si>
  <si>
    <t>時尚設計學系</t>
    <phoneticPr fontId="6" type="noConversion"/>
  </si>
  <si>
    <t>社會工作學系</t>
    <phoneticPr fontId="6" type="noConversion"/>
  </si>
  <si>
    <t>幼兒教育學系</t>
    <phoneticPr fontId="6" type="noConversion"/>
  </si>
  <si>
    <t>讀書會組數</t>
  </si>
  <si>
    <t>107-1各系所讀書會成立數量</t>
    <phoneticPr fontId="6" type="noConversion"/>
  </si>
  <si>
    <t>熊乃歡</t>
    <phoneticPr fontId="6" type="noConversion"/>
  </si>
  <si>
    <t>劉淑玲</t>
    <phoneticPr fontId="6" type="noConversion"/>
  </si>
  <si>
    <t>洪慧容</t>
    <phoneticPr fontId="6" type="noConversion"/>
  </si>
  <si>
    <t>邵佩琳</t>
    <phoneticPr fontId="6" type="noConversion"/>
  </si>
  <si>
    <t>吳信輝</t>
    <phoneticPr fontId="6" type="noConversion"/>
  </si>
  <si>
    <t>魏馬哲</t>
    <phoneticPr fontId="6" type="noConversion"/>
  </si>
  <si>
    <t>羅鳳恩</t>
    <phoneticPr fontId="6" type="noConversion"/>
  </si>
  <si>
    <t>黃于恬</t>
    <phoneticPr fontId="6" type="noConversion"/>
  </si>
  <si>
    <t>107-2各系所讀書會成立數量</t>
    <phoneticPr fontId="6" type="noConversion"/>
  </si>
  <si>
    <t>註3:教師評鑑加分:需每組繳交3篇以上合格心得，格式規定:每篇"學習過程與反思"部分字數需300字以上， 附上討論照片1-2張及圖說之WORD檔。不符格式者，恕難列入計算。(數據需另行洽業務承辦人確認-數位資訊組林孟宜，分機3418)</t>
    <phoneticPr fontId="6" type="noConversion"/>
  </si>
  <si>
    <t>註2:心得數量以系統統計為主，請教師務必於期末最後期限前自行確認，平台關閉後，恕無法再更新或補件。</t>
  </si>
  <si>
    <t>註1:學習社群組數是以系統為準，刪除無指導教師、指導教師非教師身分者、學生成員少於3人者</t>
  </si>
  <si>
    <t>07/04更新</t>
  </si>
  <si>
    <t>黃士滋</t>
    <phoneticPr fontId="6" type="noConversion"/>
  </si>
  <si>
    <t>林君黛</t>
    <phoneticPr fontId="6" type="noConversion"/>
  </si>
  <si>
    <t>蕭秋月</t>
    <phoneticPr fontId="6" type="noConversion"/>
  </si>
  <si>
    <t>張倖綺</t>
    <phoneticPr fontId="6" type="noConversion"/>
  </si>
  <si>
    <t>陳芝萍</t>
    <phoneticPr fontId="6" type="noConversion"/>
  </si>
  <si>
    <t>李雅珍</t>
    <phoneticPr fontId="6" type="noConversion"/>
  </si>
  <si>
    <t>陳經中,吳杰霖</t>
    <phoneticPr fontId="6" type="noConversion"/>
  </si>
  <si>
    <t>韓建國</t>
    <phoneticPr fontId="6" type="noConversion"/>
  </si>
  <si>
    <t>陳曉鈴</t>
    <phoneticPr fontId="6" type="noConversion"/>
  </si>
  <si>
    <t>闕甫伈,黃佩珍</t>
    <phoneticPr fontId="6" type="noConversion"/>
  </si>
  <si>
    <t>闕甫伈</t>
    <phoneticPr fontId="6" type="noConversion"/>
  </si>
  <si>
    <t>趙哲毅,闕甫伈</t>
    <phoneticPr fontId="6" type="noConversion"/>
  </si>
  <si>
    <t>李傳珍</t>
    <phoneticPr fontId="6" type="noConversion"/>
  </si>
  <si>
    <t>07/24更新</t>
  </si>
  <si>
    <t>施養佳</t>
    <phoneticPr fontId="6" type="noConversion"/>
  </si>
  <si>
    <t>周廷璽,林鈺惟</t>
    <phoneticPr fontId="6" type="noConversion"/>
  </si>
  <si>
    <t>李永全</t>
    <phoneticPr fontId="6" type="noConversion"/>
  </si>
  <si>
    <t>蘇滿麗</t>
    <phoneticPr fontId="6" type="noConversion"/>
  </si>
  <si>
    <t>宋名晰</t>
    <phoneticPr fontId="6" type="noConversion"/>
  </si>
  <si>
    <t>謝如蘭</t>
    <phoneticPr fontId="6" type="noConversion"/>
  </si>
  <si>
    <t>蔡佩芬</t>
    <phoneticPr fontId="6" type="noConversion"/>
  </si>
  <si>
    <t>林盈利</t>
    <phoneticPr fontId="6" type="noConversion"/>
  </si>
  <si>
    <t>廖美華</t>
    <phoneticPr fontId="6" type="noConversion"/>
  </si>
  <si>
    <t>蔡豐澤</t>
    <phoneticPr fontId="6" type="noConversion"/>
  </si>
  <si>
    <t>張祐誠</t>
    <phoneticPr fontId="6" type="noConversion"/>
  </si>
  <si>
    <t>童秋霞</t>
    <phoneticPr fontId="6" type="noConversion"/>
  </si>
  <si>
    <t>林銘昌</t>
    <phoneticPr fontId="6" type="noConversion"/>
  </si>
  <si>
    <t>呂佳茹,廖宗妍</t>
    <phoneticPr fontId="6" type="noConversion"/>
  </si>
  <si>
    <t>jareelu呂佳茹</t>
    <phoneticPr fontId="6" type="noConversion"/>
  </si>
  <si>
    <t>賴政豪</t>
    <phoneticPr fontId="6" type="noConversion"/>
  </si>
  <si>
    <t>陳勇國</t>
    <phoneticPr fontId="6" type="noConversion"/>
  </si>
  <si>
    <r>
      <rPr>
        <sz val="10"/>
        <rFont val="微軟正黑體"/>
        <family val="2"/>
        <charset val="136"/>
      </rPr>
      <t>張建人,李信邦</t>
    </r>
    <phoneticPr fontId="6" type="noConversion"/>
  </si>
  <si>
    <t>張建人</t>
    <phoneticPr fontId="6" type="noConversion"/>
  </si>
  <si>
    <t>沈俊宏</t>
    <phoneticPr fontId="6" type="noConversion"/>
  </si>
  <si>
    <r>
      <rPr>
        <sz val="10"/>
        <rFont val="微軟正黑體"/>
        <family val="2"/>
        <charset val="136"/>
      </rPr>
      <t>陳啟英,李信邦</t>
    </r>
    <phoneticPr fontId="6" type="noConversion"/>
  </si>
  <si>
    <t>陳啟英</t>
    <phoneticPr fontId="6" type="noConversion"/>
  </si>
  <si>
    <t>陸清達</t>
    <phoneticPr fontId="6" type="noConversion"/>
  </si>
  <si>
    <r>
      <rPr>
        <sz val="10"/>
        <rFont val="微軟正黑體"/>
        <family val="2"/>
        <charset val="136"/>
      </rPr>
      <t>王玲玲,李信邦</t>
    </r>
    <phoneticPr fontId="6" type="noConversion"/>
  </si>
  <si>
    <t>王玲玲</t>
    <phoneticPr fontId="6" type="noConversion"/>
  </si>
  <si>
    <r>
      <rPr>
        <sz val="10"/>
        <rFont val="微軟正黑體"/>
        <family val="2"/>
        <charset val="136"/>
      </rPr>
      <t>林佳漢,張建人</t>
    </r>
    <phoneticPr fontId="6" type="noConversion"/>
  </si>
  <si>
    <r>
      <rPr>
        <sz val="10"/>
        <rFont val="微軟正黑體"/>
        <family val="2"/>
        <charset val="136"/>
      </rPr>
      <t>林佳漢,李信邦</t>
    </r>
    <phoneticPr fontId="6" type="noConversion"/>
  </si>
  <si>
    <t>林佳漢</t>
    <phoneticPr fontId="6" type="noConversion"/>
  </si>
  <si>
    <r>
      <rPr>
        <sz val="10"/>
        <rFont val="微軟正黑體"/>
        <family val="2"/>
        <charset val="136"/>
      </rPr>
      <t>林家安,陳士農</t>
    </r>
    <phoneticPr fontId="6" type="noConversion"/>
  </si>
  <si>
    <t>楊偉儒</t>
    <phoneticPr fontId="6" type="noConversion"/>
  </si>
  <si>
    <t>呂威甫</t>
    <phoneticPr fontId="6" type="noConversion"/>
  </si>
  <si>
    <t>龔自良</t>
    <phoneticPr fontId="6" type="noConversion"/>
  </si>
  <si>
    <t>07/04更新</t>
    <phoneticPr fontId="6" type="noConversion"/>
  </si>
  <si>
    <t>陳柏淩</t>
    <phoneticPr fontId="6" type="noConversion"/>
  </si>
  <si>
    <t>張培均</t>
    <phoneticPr fontId="6" type="noConversion"/>
  </si>
  <si>
    <r>
      <rPr>
        <sz val="10"/>
        <rFont val="微軟正黑體"/>
        <family val="2"/>
        <charset val="136"/>
      </rPr>
      <t>黃雅毓,柯雅娟,林信宏</t>
    </r>
    <phoneticPr fontId="6" type="noConversion"/>
  </si>
  <si>
    <r>
      <rPr>
        <sz val="10"/>
        <rFont val="微軟正黑體"/>
        <family val="2"/>
        <charset val="136"/>
      </rPr>
      <t>黃雅毓,柯雅娟</t>
    </r>
    <phoneticPr fontId="6" type="noConversion"/>
  </si>
  <si>
    <t>謝維合</t>
    <phoneticPr fontId="6" type="noConversion"/>
  </si>
  <si>
    <t>黃明媛</t>
    <phoneticPr fontId="6" type="noConversion"/>
  </si>
  <si>
    <t>07/31更新</t>
    <phoneticPr fontId="6" type="noConversion"/>
  </si>
  <si>
    <t>劉師源</t>
  </si>
  <si>
    <t>謝明輝</t>
    <phoneticPr fontId="6" type="noConversion"/>
  </si>
  <si>
    <t>曾竹寧</t>
    <phoneticPr fontId="6" type="noConversion"/>
  </si>
  <si>
    <t>南玉芬</t>
    <phoneticPr fontId="6" type="noConversion"/>
  </si>
  <si>
    <t>蕭至邦</t>
    <phoneticPr fontId="6" type="noConversion"/>
  </si>
  <si>
    <t>何祖華</t>
    <phoneticPr fontId="6" type="noConversion"/>
  </si>
  <si>
    <t>劉斐如</t>
    <phoneticPr fontId="6" type="noConversion"/>
  </si>
  <si>
    <t>備註
（更新時間）</t>
    <phoneticPr fontId="6" type="noConversion"/>
  </si>
  <si>
    <t>106-2各系所讀書會成立數量</t>
    <phoneticPr fontId="6" type="noConversion"/>
  </si>
  <si>
    <r>
      <t>註3:教師評鑑需</t>
    </r>
    <r>
      <rPr>
        <sz val="10"/>
        <color rgb="FFFF0000"/>
        <rFont val="Arial"/>
        <family val="2"/>
      </rPr>
      <t>每組繳交3篇以上合格心得</t>
    </r>
    <r>
      <rPr>
        <sz val="10"/>
        <color rgb="FF000000"/>
        <rFont val="Arial"/>
        <family val="2"/>
      </rPr>
      <t>。期初將統計前一學期數量，</t>
    </r>
    <r>
      <rPr>
        <sz val="10"/>
        <color rgb="FFFF0000"/>
        <rFont val="Arial"/>
        <family val="2"/>
      </rPr>
      <t>格式規定:</t>
    </r>
    <r>
      <rPr>
        <sz val="10"/>
        <color rgb="FF000000"/>
        <rFont val="Arial"/>
        <family val="2"/>
      </rPr>
      <t>每篇"學習過程與反思"部分字數需300字以上，
 附上討論照片1-2張及圖說之WORD檔。不符格式者，恕難列入計算。(數據需另行洽業務承辦人確認-典閱組廖淑真，分機3418)</t>
    </r>
  </si>
  <si>
    <t>1/17更新</t>
  </si>
  <si>
    <t>張皖茹</t>
  </si>
  <si>
    <t>2/1更新</t>
  </si>
  <si>
    <t>1/23更新</t>
  </si>
  <si>
    <t>蕭秋月</t>
  </si>
  <si>
    <t>1/3更新</t>
  </si>
  <si>
    <t>11/30更新</t>
  </si>
  <si>
    <t>林子恩</t>
  </si>
  <si>
    <t>吳杰霖</t>
  </si>
  <si>
    <t>林惠雯</t>
  </si>
  <si>
    <t>陳經中</t>
  </si>
  <si>
    <t>李顯章</t>
  </si>
  <si>
    <t>李傳珍</t>
  </si>
  <si>
    <t>黃元勵</t>
  </si>
  <si>
    <t>2/22更新</t>
  </si>
  <si>
    <t>張芸瑄</t>
  </si>
  <si>
    <t>李志鴻</t>
  </si>
  <si>
    <t>吳信輝</t>
  </si>
  <si>
    <t>江信男</t>
  </si>
  <si>
    <t>王郁玫</t>
  </si>
  <si>
    <t>許昌賢</t>
  </si>
  <si>
    <t>陳坤成</t>
  </si>
  <si>
    <t>鄭家年</t>
  </si>
  <si>
    <t>林蔚君</t>
  </si>
  <si>
    <t>周玲儀</t>
  </si>
  <si>
    <t>賴建文</t>
  </si>
  <si>
    <t>魏馬哲</t>
  </si>
  <si>
    <t>蘇滿麗</t>
  </si>
  <si>
    <t>林宜欣</t>
  </si>
  <si>
    <t>許世芸</t>
  </si>
  <si>
    <t>林銘昌</t>
  </si>
  <si>
    <t>陳勇國</t>
  </si>
  <si>
    <t>張建人,李信邦</t>
  </si>
  <si>
    <t>沈俊宏</t>
  </si>
  <si>
    <t>陳士農,張建人</t>
  </si>
  <si>
    <t>陳啟英,張建人</t>
  </si>
  <si>
    <t>陳啟英</t>
  </si>
  <si>
    <t>陸清達</t>
  </si>
  <si>
    <t>王玲玲,張建人</t>
  </si>
  <si>
    <t>王玲玲,李信邦</t>
  </si>
  <si>
    <t>王玲玲</t>
  </si>
  <si>
    <t>朱學亭,陳啟英</t>
  </si>
  <si>
    <t>林佳漢,李信邦</t>
  </si>
  <si>
    <t>林佳漢</t>
  </si>
  <si>
    <t>林家安,陳啟英</t>
  </si>
  <si>
    <t>陳永欽</t>
  </si>
  <si>
    <t>關國裕</t>
  </si>
  <si>
    <t>游瑞松</t>
  </si>
  <si>
    <t>陳榮燊</t>
  </si>
  <si>
    <t>葉榮輝</t>
  </si>
  <si>
    <t>柯賢儒</t>
  </si>
  <si>
    <t>詹雯玲</t>
  </si>
  <si>
    <t>胡文品</t>
  </si>
  <si>
    <t>吳家樂</t>
  </si>
  <si>
    <t>蔡明欣</t>
  </si>
  <si>
    <t>陳慧霞</t>
  </si>
  <si>
    <t>吳彥良</t>
  </si>
  <si>
    <t>柯雅娟,林信宏</t>
  </si>
  <si>
    <t>12/13更新</t>
  </si>
  <si>
    <t>施勝誠</t>
  </si>
  <si>
    <t>詹鎔瑄</t>
  </si>
  <si>
    <t>106-1各系所讀書會成立數量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</si>
</sst>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2"/>
      <color theme="1"/>
      <name val="PMingLiu"/>
    </font>
    <font>
      <sz val="12"/>
      <color theme="1"/>
      <name val="Arial"/>
      <family val="2"/>
    </font>
    <font>
      <sz val="12"/>
      <name val="PMingLiu"/>
      <family val="1"/>
      <charset val="136"/>
    </font>
    <font>
      <b/>
      <sz val="12"/>
      <color theme="1"/>
      <name val="Arial"/>
      <family val="2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9"/>
      <name val="細明體"/>
      <family val="3"/>
      <charset val="136"/>
    </font>
    <font>
      <b/>
      <sz val="12"/>
      <color theme="1"/>
      <name val="PMingLiu"/>
      <family val="1"/>
      <charset val="136"/>
    </font>
    <font>
      <b/>
      <sz val="12"/>
      <color theme="1"/>
      <name val="細明體"/>
      <family val="3"/>
      <charset val="136"/>
    </font>
    <font>
      <sz val="12"/>
      <color theme="1"/>
      <name val="PMingLiu"/>
      <family val="1"/>
      <charset val="136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Microsoft JhengHei"/>
      <family val="2"/>
      <charset val="136"/>
    </font>
    <font>
      <sz val="11"/>
      <color rgb="FF000000"/>
      <name val="Microsoft JhengHei"/>
      <family val="2"/>
      <charset val="136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細明體"/>
      <family val="3"/>
      <charset val="136"/>
    </font>
    <font>
      <sz val="10"/>
      <color rgb="FFFF0000"/>
      <name val="細明體"/>
      <family val="3"/>
      <charset val="136"/>
    </font>
    <font>
      <sz val="10"/>
      <color rgb="FFFF0000"/>
      <name val="Arial"/>
      <family val="2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rgb="FF000000"/>
      <name val="PMingLiu"/>
      <family val="1"/>
      <charset val="136"/>
    </font>
    <font>
      <sz val="12"/>
      <name val="Arial"/>
      <family val="2"/>
    </font>
    <font>
      <sz val="11"/>
      <color theme="1"/>
      <name val="Arial"/>
      <family val="2"/>
    </font>
    <font>
      <sz val="9"/>
      <name val="Calibri"/>
      <family val="3"/>
      <charset val="136"/>
      <scheme val="minor"/>
    </font>
    <font>
      <sz val="11"/>
      <color rgb="FF3A383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微軟正黑體"/>
      <family val="2"/>
      <charset val="136"/>
    </font>
    <font>
      <sz val="10"/>
      <color theme="1"/>
      <name val="Arial"/>
      <family val="2"/>
    </font>
    <font>
      <sz val="10"/>
      <color theme="1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2"/>
      <color rgb="FFFF0000"/>
      <name val="細明體"/>
      <family val="3"/>
      <charset val="136"/>
    </font>
    <font>
      <sz val="12"/>
      <name val="細明體"/>
      <family val="3"/>
      <charset val="136"/>
    </font>
    <font>
      <sz val="10"/>
      <name val="微軟正黑體"/>
      <family val="2"/>
      <charset val="136"/>
    </font>
    <font>
      <b/>
      <sz val="10"/>
      <name val="Arial"/>
      <family val="2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FF"/>
      <name val="微軟正黑體"/>
      <family val="2"/>
      <charset val="136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EF2CB"/>
        <bgColor rgb="FFFEF2CB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9BBB59"/>
        <bgColor rgb="FF9BBB59"/>
      </patternFill>
    </fill>
    <fill>
      <patternFill patternType="solid">
        <fgColor rgb="FFFFFFFF"/>
        <bgColor rgb="FFFFFFFF"/>
      </patternFill>
    </fill>
    <fill>
      <patternFill patternType="solid">
        <fgColor rgb="FFF6F6F0"/>
        <bgColor rgb="FFF6F6F0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F6F6F0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10" fillId="0" borderId="0"/>
    <xf numFmtId="0" fontId="15" fillId="0" borderId="0"/>
    <xf numFmtId="0" fontId="21" fillId="0" borderId="0"/>
  </cellStyleXfs>
  <cellXfs count="216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/>
    <xf numFmtId="3" fontId="3" fillId="2" borderId="4" xfId="0" applyNumberFormat="1" applyFont="1" applyFill="1" applyBorder="1" applyAlignment="1"/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/>
    <xf numFmtId="3" fontId="3" fillId="3" borderId="4" xfId="0" applyNumberFormat="1" applyFont="1" applyFill="1" applyBorder="1" applyAlignment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/>
    <xf numFmtId="3" fontId="1" fillId="0" borderId="4" xfId="0" applyNumberFormat="1" applyFont="1" applyBorder="1" applyAlignment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/>
    <xf numFmtId="3" fontId="1" fillId="2" borderId="4" xfId="0" applyNumberFormat="1" applyFont="1" applyFill="1" applyBorder="1" applyAlignment="1"/>
    <xf numFmtId="3" fontId="1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0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wrapText="1"/>
    </xf>
    <xf numFmtId="0" fontId="0" fillId="5" borderId="5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0" xfId="1"/>
    <xf numFmtId="0" fontId="11" fillId="0" borderId="4" xfId="1" applyFont="1" applyBorder="1" applyAlignment="1">
      <alignment horizontal="right"/>
    </xf>
    <xf numFmtId="0" fontId="11" fillId="0" borderId="4" xfId="1" applyFont="1" applyBorder="1"/>
    <xf numFmtId="0" fontId="11" fillId="6" borderId="4" xfId="1" applyFont="1" applyFill="1" applyBorder="1" applyAlignment="1">
      <alignment horizontal="right"/>
    </xf>
    <xf numFmtId="0" fontId="11" fillId="6" borderId="4" xfId="1" applyFont="1" applyFill="1" applyBorder="1"/>
    <xf numFmtId="0" fontId="11" fillId="7" borderId="4" xfId="1" applyFont="1" applyFill="1" applyBorder="1" applyAlignment="1">
      <alignment horizontal="right"/>
    </xf>
    <xf numFmtId="0" fontId="11" fillId="7" borderId="4" xfId="1" applyFont="1" applyFill="1" applyBorder="1"/>
    <xf numFmtId="0" fontId="11" fillId="0" borderId="4" xfId="1" applyFont="1" applyBorder="1" applyAlignment="1">
      <alignment horizontal="center"/>
    </xf>
    <xf numFmtId="0" fontId="10" fillId="0" borderId="0" xfId="1"/>
    <xf numFmtId="0" fontId="11" fillId="0" borderId="0" xfId="1" applyFont="1" applyAlignment="1">
      <alignment horizontal="center"/>
    </xf>
    <xf numFmtId="0" fontId="12" fillId="0" borderId="0" xfId="1" applyFont="1"/>
    <xf numFmtId="0" fontId="13" fillId="0" borderId="4" xfId="1" applyFont="1" applyBorder="1" applyAlignment="1">
      <alignment horizontal="right"/>
    </xf>
    <xf numFmtId="0" fontId="13" fillId="0" borderId="4" xfId="1" applyFont="1" applyBorder="1"/>
    <xf numFmtId="0" fontId="13" fillId="0" borderId="4" xfId="1" applyFont="1" applyBorder="1" applyAlignment="1">
      <alignment horizontal="left"/>
    </xf>
    <xf numFmtId="0" fontId="13" fillId="6" borderId="4" xfId="1" applyFont="1" applyFill="1" applyBorder="1" applyAlignment="1">
      <alignment horizontal="right"/>
    </xf>
    <xf numFmtId="0" fontId="13" fillId="6" borderId="4" xfId="1" applyFont="1" applyFill="1" applyBorder="1"/>
    <xf numFmtId="0" fontId="13" fillId="7" borderId="4" xfId="1" applyFont="1" applyFill="1" applyBorder="1" applyAlignment="1">
      <alignment horizontal="right"/>
    </xf>
    <xf numFmtId="0" fontId="13" fillId="7" borderId="4" xfId="1" applyFont="1" applyFill="1" applyBorder="1"/>
    <xf numFmtId="0" fontId="13" fillId="8" borderId="4" xfId="1" applyFont="1" applyFill="1" applyBorder="1" applyAlignment="1">
      <alignment horizontal="right"/>
    </xf>
    <xf numFmtId="0" fontId="13" fillId="8" borderId="4" xfId="1" applyFont="1" applyFill="1" applyBorder="1"/>
    <xf numFmtId="0" fontId="13" fillId="0" borderId="4" xfId="1" applyFont="1" applyBorder="1" applyAlignment="1">
      <alignment horizontal="center"/>
    </xf>
    <xf numFmtId="0" fontId="14" fillId="0" borderId="3" xfId="1" applyFont="1" applyBorder="1"/>
    <xf numFmtId="0" fontId="14" fillId="0" borderId="2" xfId="1" applyFont="1" applyBorder="1"/>
    <xf numFmtId="0" fontId="13" fillId="0" borderId="1" xfId="1" applyFont="1" applyBorder="1" applyAlignment="1">
      <alignment horizontal="center"/>
    </xf>
    <xf numFmtId="0" fontId="15" fillId="0" borderId="0" xfId="2"/>
    <xf numFmtId="0" fontId="16" fillId="8" borderId="0" xfId="2" applyFont="1" applyFill="1"/>
    <xf numFmtId="0" fontId="16" fillId="9" borderId="0" xfId="2" applyFont="1" applyFill="1"/>
    <xf numFmtId="0" fontId="16" fillId="0" borderId="0" xfId="2" applyFont="1"/>
    <xf numFmtId="0" fontId="22" fillId="8" borderId="0" xfId="2" applyFont="1" applyFill="1"/>
    <xf numFmtId="0" fontId="22" fillId="0" borderId="0" xfId="2" applyFont="1"/>
    <xf numFmtId="0" fontId="22" fillId="8" borderId="4" xfId="2" applyFont="1" applyFill="1" applyBorder="1"/>
    <xf numFmtId="0" fontId="15" fillId="0" borderId="5" xfId="2" applyBorder="1"/>
    <xf numFmtId="0" fontId="15" fillId="0" borderId="6" xfId="2" applyBorder="1" applyAlignment="1">
      <alignment horizontal="center" vertical="center"/>
    </xf>
    <xf numFmtId="0" fontId="15" fillId="0" borderId="7" xfId="2" applyBorder="1" applyAlignment="1">
      <alignment horizontal="center" vertical="center"/>
    </xf>
    <xf numFmtId="0" fontId="22" fillId="0" borderId="4" xfId="2" applyFont="1" applyBorder="1"/>
    <xf numFmtId="0" fontId="15" fillId="0" borderId="8" xfId="2" applyBorder="1" applyAlignment="1">
      <alignment horizontal="center" vertical="center"/>
    </xf>
    <xf numFmtId="0" fontId="15" fillId="0" borderId="9" xfId="2" applyBorder="1" applyAlignment="1">
      <alignment horizontal="left" vertical="center"/>
    </xf>
    <xf numFmtId="0" fontId="15" fillId="0" borderId="10" xfId="2" applyBorder="1" applyAlignment="1">
      <alignment horizontal="left" vertical="center"/>
    </xf>
    <xf numFmtId="0" fontId="15" fillId="0" borderId="11" xfId="2" applyBorder="1" applyAlignment="1">
      <alignment horizontal="left" vertical="center"/>
    </xf>
    <xf numFmtId="0" fontId="15" fillId="0" borderId="6" xfId="2" applyBorder="1" applyAlignment="1">
      <alignment horizontal="left" vertical="center"/>
    </xf>
    <xf numFmtId="0" fontId="15" fillId="0" borderId="7" xfId="2" applyBorder="1" applyAlignment="1">
      <alignment horizontal="left" vertical="center"/>
    </xf>
    <xf numFmtId="0" fontId="15" fillId="0" borderId="8" xfId="2" applyBorder="1" applyAlignment="1">
      <alignment horizontal="left" vertical="center"/>
    </xf>
    <xf numFmtId="0" fontId="23" fillId="0" borderId="4" xfId="2" applyFont="1" applyBorder="1"/>
    <xf numFmtId="0" fontId="15" fillId="0" borderId="12" xfId="2" applyBorder="1" applyAlignment="1">
      <alignment horizontal="left" vertical="center"/>
    </xf>
    <xf numFmtId="0" fontId="22" fillId="9" borderId="5" xfId="2" applyFont="1" applyFill="1" applyBorder="1"/>
    <xf numFmtId="0" fontId="22" fillId="0" borderId="5" xfId="2" applyFont="1" applyBorder="1"/>
    <xf numFmtId="0" fontId="15" fillId="10" borderId="5" xfId="2" applyFill="1" applyBorder="1"/>
    <xf numFmtId="0" fontId="23" fillId="11" borderId="4" xfId="2" applyFont="1" applyFill="1" applyBorder="1"/>
    <xf numFmtId="0" fontId="24" fillId="0" borderId="0" xfId="2" applyFont="1"/>
    <xf numFmtId="0" fontId="25" fillId="0" borderId="6" xfId="2" applyFont="1" applyBorder="1" applyAlignment="1">
      <alignment horizontal="left" vertical="center"/>
    </xf>
    <xf numFmtId="0" fontId="25" fillId="0" borderId="5" xfId="2" applyFont="1" applyBorder="1"/>
    <xf numFmtId="0" fontId="25" fillId="0" borderId="7" xfId="2" applyFont="1" applyBorder="1" applyAlignment="1">
      <alignment horizontal="left" vertical="center"/>
    </xf>
    <xf numFmtId="0" fontId="16" fillId="0" borderId="4" xfId="2" applyFont="1" applyBorder="1"/>
    <xf numFmtId="0" fontId="25" fillId="0" borderId="8" xfId="2" applyFont="1" applyBorder="1" applyAlignment="1">
      <alignment horizontal="left" vertical="center"/>
    </xf>
    <xf numFmtId="0" fontId="16" fillId="11" borderId="4" xfId="2" applyFont="1" applyFill="1" applyBorder="1"/>
    <xf numFmtId="0" fontId="25" fillId="0" borderId="9" xfId="2" applyFont="1" applyBorder="1" applyAlignment="1">
      <alignment horizontal="left" vertical="center"/>
    </xf>
    <xf numFmtId="0" fontId="25" fillId="0" borderId="10" xfId="2" applyFont="1" applyBorder="1" applyAlignment="1">
      <alignment horizontal="left" vertical="center"/>
    </xf>
    <xf numFmtId="0" fontId="25" fillId="0" borderId="11" xfId="2" applyFont="1" applyBorder="1" applyAlignment="1">
      <alignment horizontal="left" vertical="center"/>
    </xf>
    <xf numFmtId="0" fontId="16" fillId="0" borderId="0" xfId="2" applyFont="1" applyAlignment="1">
      <alignment vertical="center"/>
    </xf>
    <xf numFmtId="0" fontId="16" fillId="0" borderId="4" xfId="2" applyFont="1" applyBorder="1" applyAlignment="1">
      <alignment vertical="center"/>
    </xf>
    <xf numFmtId="0" fontId="23" fillId="0" borderId="4" xfId="2" applyFont="1" applyBorder="1" applyAlignment="1">
      <alignment horizontal="center"/>
    </xf>
    <xf numFmtId="0" fontId="23" fillId="12" borderId="3" xfId="2" applyFont="1" applyFill="1" applyBorder="1" applyAlignment="1">
      <alignment horizontal="center"/>
    </xf>
    <xf numFmtId="0" fontId="23" fillId="0" borderId="5" xfId="2" applyFont="1" applyBorder="1"/>
    <xf numFmtId="0" fontId="23" fillId="0" borderId="5" xfId="2" applyFont="1" applyBorder="1" applyAlignment="1">
      <alignment vertical="center"/>
    </xf>
    <xf numFmtId="0" fontId="22" fillId="8" borderId="3" xfId="2" applyFont="1" applyFill="1" applyBorder="1"/>
    <xf numFmtId="0" fontId="15" fillId="0" borderId="9" xfId="2" applyBorder="1"/>
    <xf numFmtId="0" fontId="15" fillId="0" borderId="4" xfId="2" applyBorder="1"/>
    <xf numFmtId="0" fontId="27" fillId="0" borderId="1" xfId="2" applyFont="1" applyBorder="1" applyAlignment="1">
      <alignment horizontal="left" vertical="top"/>
    </xf>
    <xf numFmtId="49" fontId="21" fillId="0" borderId="13" xfId="2" applyNumberFormat="1" applyFont="1" applyBorder="1"/>
    <xf numFmtId="49" fontId="28" fillId="0" borderId="10" xfId="2" applyNumberFormat="1" applyFont="1" applyBorder="1" applyAlignment="1">
      <alignment horizontal="center" vertical="center"/>
    </xf>
    <xf numFmtId="49" fontId="28" fillId="0" borderId="11" xfId="2" applyNumberFormat="1" applyFont="1" applyBorder="1" applyAlignment="1">
      <alignment horizontal="center" vertical="center"/>
    </xf>
    <xf numFmtId="0" fontId="15" fillId="0" borderId="11" xfId="2" applyBorder="1"/>
    <xf numFmtId="0" fontId="21" fillId="0" borderId="11" xfId="2" applyFont="1" applyBorder="1"/>
    <xf numFmtId="0" fontId="29" fillId="0" borderId="6" xfId="2" applyFont="1" applyBorder="1" applyAlignment="1">
      <alignment horizontal="center" vertical="center"/>
    </xf>
    <xf numFmtId="0" fontId="29" fillId="0" borderId="7" xfId="2" applyFont="1" applyBorder="1" applyAlignment="1">
      <alignment horizontal="center" vertical="center"/>
    </xf>
    <xf numFmtId="49" fontId="21" fillId="0" borderId="5" xfId="2" applyNumberFormat="1" applyFont="1" applyBorder="1"/>
    <xf numFmtId="0" fontId="21" fillId="0" borderId="5" xfId="2" applyFont="1" applyBorder="1"/>
    <xf numFmtId="0" fontId="30" fillId="0" borderId="5" xfId="2" applyFont="1" applyBorder="1"/>
    <xf numFmtId="0" fontId="21" fillId="0" borderId="9" xfId="2" applyFont="1" applyBorder="1"/>
    <xf numFmtId="0" fontId="29" fillId="0" borderId="8" xfId="2" applyFont="1" applyBorder="1" applyAlignment="1">
      <alignment horizontal="center" vertical="center"/>
    </xf>
    <xf numFmtId="0" fontId="31" fillId="0" borderId="4" xfId="2" applyFont="1" applyBorder="1" applyAlignment="1">
      <alignment vertical="top"/>
    </xf>
    <xf numFmtId="0" fontId="31" fillId="0" borderId="4" xfId="2" applyFont="1" applyBorder="1" applyAlignment="1">
      <alignment horizontal="left" vertical="top"/>
    </xf>
    <xf numFmtId="0" fontId="32" fillId="0" borderId="4" xfId="2" applyFont="1" applyBorder="1" applyAlignment="1">
      <alignment horizontal="left" vertical="top"/>
    </xf>
    <xf numFmtId="49" fontId="21" fillId="0" borderId="6" xfId="2" applyNumberFormat="1" applyFont="1" applyBorder="1"/>
    <xf numFmtId="49" fontId="21" fillId="0" borderId="1" xfId="2" applyNumberFormat="1" applyFont="1" applyBorder="1"/>
    <xf numFmtId="49" fontId="21" fillId="0" borderId="8" xfId="2" applyNumberFormat="1" applyFont="1" applyBorder="1"/>
    <xf numFmtId="0" fontId="25" fillId="0" borderId="14" xfId="2" applyFont="1" applyBorder="1"/>
    <xf numFmtId="0" fontId="31" fillId="0" borderId="14" xfId="2" applyFont="1" applyBorder="1" applyAlignment="1">
      <alignment horizontal="left" vertical="top"/>
    </xf>
    <xf numFmtId="0" fontId="25" fillId="0" borderId="4" xfId="2" applyFont="1" applyBorder="1"/>
    <xf numFmtId="0" fontId="29" fillId="0" borderId="9" xfId="2" applyFont="1" applyBorder="1" applyAlignment="1">
      <alignment horizontal="center" vertical="center"/>
    </xf>
    <xf numFmtId="0" fontId="29" fillId="0" borderId="10" xfId="2" applyFont="1" applyBorder="1" applyAlignment="1">
      <alignment horizontal="center" vertical="center"/>
    </xf>
    <xf numFmtId="0" fontId="29" fillId="0" borderId="1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/>
    </xf>
    <xf numFmtId="0" fontId="29" fillId="0" borderId="16" xfId="2" applyFont="1" applyBorder="1" applyAlignment="1">
      <alignment horizontal="center" vertical="center"/>
    </xf>
    <xf numFmtId="0" fontId="21" fillId="0" borderId="4" xfId="2" applyFont="1" applyBorder="1" applyAlignment="1">
      <alignment horizontal="left" vertical="top"/>
    </xf>
    <xf numFmtId="0" fontId="25" fillId="0" borderId="13" xfId="2" applyFont="1" applyBorder="1"/>
    <xf numFmtId="0" fontId="29" fillId="0" borderId="11" xfId="2" applyFont="1" applyBorder="1" applyAlignment="1">
      <alignment horizontal="center" vertical="center"/>
    </xf>
    <xf numFmtId="0" fontId="22" fillId="9" borderId="11" xfId="2" applyFont="1" applyFill="1" applyBorder="1"/>
    <xf numFmtId="0" fontId="22" fillId="0" borderId="11" xfId="2" applyFont="1" applyBorder="1"/>
    <xf numFmtId="0" fontId="25" fillId="0" borderId="5" xfId="2" applyFont="1" applyBorder="1" applyAlignment="1">
      <alignment vertical="top"/>
    </xf>
    <xf numFmtId="0" fontId="16" fillId="11" borderId="4" xfId="2" applyFont="1" applyFill="1" applyBorder="1" applyAlignment="1">
      <alignment vertical="top"/>
    </xf>
    <xf numFmtId="0" fontId="15" fillId="0" borderId="17" xfId="2" applyBorder="1"/>
    <xf numFmtId="0" fontId="15" fillId="0" borderId="18" xfId="2" applyBorder="1"/>
    <xf numFmtId="0" fontId="25" fillId="0" borderId="18" xfId="2" applyFont="1" applyBorder="1" applyAlignment="1">
      <alignment horizontal="left" vertical="top"/>
    </xf>
    <xf numFmtId="0" fontId="15" fillId="0" borderId="19" xfId="2" applyBorder="1" applyAlignment="1">
      <alignment horizontal="center" vertical="center"/>
    </xf>
    <xf numFmtId="0" fontId="15" fillId="10" borderId="9" xfId="2" applyFill="1" applyBorder="1"/>
    <xf numFmtId="0" fontId="16" fillId="0" borderId="1" xfId="2" applyFont="1" applyBorder="1"/>
    <xf numFmtId="0" fontId="25" fillId="0" borderId="19" xfId="2" applyFont="1" applyBorder="1" applyAlignment="1">
      <alignment horizontal="left" vertical="top"/>
    </xf>
    <xf numFmtId="0" fontId="15" fillId="10" borderId="10" xfId="2" applyFill="1" applyBorder="1"/>
    <xf numFmtId="0" fontId="15" fillId="10" borderId="11" xfId="2" applyFill="1" applyBorder="1"/>
    <xf numFmtId="0" fontId="16" fillId="11" borderId="20" xfId="2" applyFont="1" applyFill="1" applyBorder="1" applyAlignment="1">
      <alignment vertical="top"/>
    </xf>
    <xf numFmtId="0" fontId="15" fillId="0" borderId="21" xfId="2" applyBorder="1"/>
    <xf numFmtId="0" fontId="16" fillId="0" borderId="4" xfId="2" applyFont="1" applyBorder="1" applyAlignment="1">
      <alignment vertical="top"/>
    </xf>
    <xf numFmtId="0" fontId="25" fillId="0" borderId="6" xfId="2" applyFont="1" applyBorder="1" applyAlignment="1">
      <alignment horizontal="center" vertical="center"/>
    </xf>
    <xf numFmtId="0" fontId="25" fillId="0" borderId="7" xfId="2" applyFont="1" applyBorder="1" applyAlignment="1">
      <alignment horizontal="center" vertical="center"/>
    </xf>
    <xf numFmtId="0" fontId="25" fillId="0" borderId="8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25" fillId="0" borderId="19" xfId="2" applyFont="1" applyBorder="1" applyAlignment="1">
      <alignment vertical="top"/>
    </xf>
    <xf numFmtId="0" fontId="22" fillId="9" borderId="5" xfId="2" applyFont="1" applyFill="1" applyBorder="1" applyAlignment="1">
      <alignment horizontal="center"/>
    </xf>
    <xf numFmtId="0" fontId="22" fillId="0" borderId="5" xfId="2" applyFont="1" applyBorder="1" applyAlignment="1">
      <alignment horizontal="center"/>
    </xf>
    <xf numFmtId="0" fontId="21" fillId="0" borderId="0" xfId="3"/>
    <xf numFmtId="0" fontId="14" fillId="8" borderId="0" xfId="3" applyFont="1" applyFill="1"/>
    <xf numFmtId="0" fontId="16" fillId="8" borderId="0" xfId="3" applyFont="1" applyFill="1"/>
    <xf numFmtId="0" fontId="16" fillId="9" borderId="0" xfId="3" applyFont="1" applyFill="1"/>
    <xf numFmtId="0" fontId="16" fillId="0" borderId="0" xfId="3" applyFont="1"/>
    <xf numFmtId="0" fontId="22" fillId="8" borderId="0" xfId="3" applyFont="1" applyFill="1"/>
    <xf numFmtId="0" fontId="22" fillId="0" borderId="0" xfId="3" applyFont="1"/>
    <xf numFmtId="0" fontId="22" fillId="8" borderId="4" xfId="3" applyFont="1" applyFill="1" applyBorder="1"/>
    <xf numFmtId="0" fontId="22" fillId="0" borderId="4" xfId="3" applyFont="1" applyBorder="1"/>
    <xf numFmtId="0" fontId="22" fillId="0" borderId="20" xfId="3" applyFont="1" applyBorder="1"/>
    <xf numFmtId="0" fontId="22" fillId="0" borderId="3" xfId="3" applyFont="1" applyBorder="1"/>
    <xf numFmtId="0" fontId="21" fillId="0" borderId="5" xfId="3" applyBorder="1"/>
    <xf numFmtId="0" fontId="22" fillId="0" borderId="5" xfId="3" applyFont="1" applyBorder="1"/>
    <xf numFmtId="0" fontId="22" fillId="0" borderId="14" xfId="3" applyFont="1" applyBorder="1"/>
    <xf numFmtId="0" fontId="22" fillId="9" borderId="4" xfId="3" applyFont="1" applyFill="1" applyBorder="1"/>
    <xf numFmtId="0" fontId="14" fillId="0" borderId="0" xfId="3" applyFont="1" applyAlignment="1">
      <alignment horizontal="center"/>
    </xf>
    <xf numFmtId="0" fontId="34" fillId="9" borderId="0" xfId="3" applyFont="1" applyFill="1"/>
    <xf numFmtId="0" fontId="23" fillId="0" borderId="4" xfId="3" applyFont="1" applyBorder="1" applyAlignment="1">
      <alignment horizontal="center"/>
    </xf>
    <xf numFmtId="0" fontId="23" fillId="0" borderId="4" xfId="3" applyFont="1" applyBorder="1"/>
    <xf numFmtId="0" fontId="23" fillId="0" borderId="4" xfId="3" applyFont="1" applyBorder="1" applyAlignment="1">
      <alignment vertical="center"/>
    </xf>
    <xf numFmtId="0" fontId="23" fillId="11" borderId="4" xfId="3" applyFont="1" applyFill="1" applyBorder="1" applyAlignment="1">
      <alignment horizontal="center"/>
    </xf>
    <xf numFmtId="0" fontId="23" fillId="11" borderId="4" xfId="3" applyFont="1" applyFill="1" applyBorder="1"/>
    <xf numFmtId="0" fontId="35" fillId="0" borderId="0" xfId="3" applyFont="1"/>
    <xf numFmtId="0" fontId="14" fillId="0" borderId="22" xfId="3" applyFont="1" applyBorder="1"/>
    <xf numFmtId="0" fontId="23" fillId="0" borderId="14" xfId="3" applyFont="1" applyBorder="1" applyAlignment="1">
      <alignment vertical="center"/>
    </xf>
    <xf numFmtId="0" fontId="23" fillId="11" borderId="4" xfId="3" applyFont="1" applyFill="1" applyBorder="1" applyAlignment="1">
      <alignment horizontal="center" vertical="top"/>
    </xf>
    <xf numFmtId="0" fontId="23" fillId="12" borderId="4" xfId="3" applyFont="1" applyFill="1" applyBorder="1" applyAlignment="1">
      <alignment horizontal="center"/>
    </xf>
    <xf numFmtId="0" fontId="14" fillId="0" borderId="0" xfId="3" applyFont="1"/>
    <xf numFmtId="0" fontId="36" fillId="0" borderId="0" xfId="3" applyFont="1" applyAlignment="1">
      <alignment horizontal="left" wrapText="1"/>
    </xf>
    <xf numFmtId="0" fontId="36" fillId="8" borderId="0" xfId="3" applyFont="1" applyFill="1"/>
    <xf numFmtId="0" fontId="36" fillId="0" borderId="0" xfId="3" applyFont="1"/>
    <xf numFmtId="0" fontId="36" fillId="9" borderId="0" xfId="3" applyFont="1" applyFill="1"/>
    <xf numFmtId="0" fontId="24" fillId="0" borderId="0" xfId="3" applyFont="1"/>
    <xf numFmtId="0" fontId="37" fillId="0" borderId="0" xfId="3" applyFont="1"/>
    <xf numFmtId="0" fontId="38" fillId="13" borderId="5" xfId="3" applyFont="1" applyFill="1" applyBorder="1" applyAlignment="1">
      <alignment vertical="center"/>
    </xf>
    <xf numFmtId="3" fontId="38" fillId="5" borderId="1" xfId="3" applyNumberFormat="1" applyFont="1" applyFill="1" applyBorder="1" applyAlignment="1">
      <alignment vertical="center"/>
    </xf>
    <xf numFmtId="3" fontId="38" fillId="5" borderId="4" xfId="3" applyNumberFormat="1" applyFont="1" applyFill="1" applyBorder="1" applyAlignment="1">
      <alignment vertical="center"/>
    </xf>
    <xf numFmtId="0" fontId="38" fillId="5" borderId="4" xfId="3" applyFont="1" applyFill="1" applyBorder="1" applyAlignment="1">
      <alignment vertical="center"/>
    </xf>
    <xf numFmtId="0" fontId="38" fillId="5" borderId="4" xfId="3" applyFont="1" applyFill="1" applyBorder="1" applyAlignment="1">
      <alignment horizontal="center" vertical="center"/>
    </xf>
    <xf numFmtId="0" fontId="39" fillId="8" borderId="4" xfId="3" applyFont="1" applyFill="1" applyBorder="1"/>
    <xf numFmtId="0" fontId="39" fillId="0" borderId="4" xfId="3" applyFont="1" applyBorder="1"/>
    <xf numFmtId="0" fontId="39" fillId="0" borderId="20" xfId="3" applyFont="1" applyBorder="1" applyAlignment="1">
      <alignment horizontal="center" vertical="center"/>
    </xf>
    <xf numFmtId="0" fontId="39" fillId="0" borderId="22" xfId="3" applyFont="1" applyBorder="1" applyAlignment="1">
      <alignment horizontal="center" vertical="center"/>
    </xf>
    <xf numFmtId="0" fontId="19" fillId="0" borderId="0" xfId="3" applyFont="1"/>
    <xf numFmtId="0" fontId="40" fillId="8" borderId="4" xfId="3" applyFont="1" applyFill="1" applyBorder="1"/>
    <xf numFmtId="0" fontId="39" fillId="0" borderId="14" xfId="3" applyFont="1" applyBorder="1" applyAlignment="1">
      <alignment horizontal="center" vertical="center"/>
    </xf>
    <xf numFmtId="0" fontId="37" fillId="0" borderId="0" xfId="3" applyFont="1" applyAlignment="1">
      <alignment horizontal="center" vertical="center" wrapText="1"/>
    </xf>
    <xf numFmtId="0" fontId="38" fillId="14" borderId="4" xfId="3" applyFont="1" applyFill="1" applyBorder="1" applyAlignment="1">
      <alignment horizontal="center" vertical="center" wrapText="1"/>
    </xf>
    <xf numFmtId="0" fontId="38" fillId="15" borderId="4" xfId="3" applyFont="1" applyFill="1" applyBorder="1" applyAlignment="1">
      <alignment horizontal="center" vertical="center" wrapText="1"/>
    </xf>
    <xf numFmtId="0" fontId="38" fillId="16" borderId="4" xfId="3" applyFont="1" applyFill="1" applyBorder="1" applyAlignment="1">
      <alignment horizontal="center" vertical="center" wrapText="1"/>
    </xf>
    <xf numFmtId="0" fontId="2" fillId="0" borderId="4" xfId="3" applyFont="1" applyBorder="1" applyAlignment="1">
      <alignment horizontal="center"/>
    </xf>
    <xf numFmtId="0" fontId="2" fillId="0" borderId="4" xfId="3" applyFont="1" applyBorder="1"/>
    <xf numFmtId="0" fontId="2" fillId="11" borderId="4" xfId="3" applyFont="1" applyFill="1" applyBorder="1" applyAlignment="1">
      <alignment horizontal="center"/>
    </xf>
    <xf numFmtId="0" fontId="2" fillId="11" borderId="4" xfId="3" applyFont="1" applyFill="1" applyBorder="1"/>
    <xf numFmtId="0" fontId="2" fillId="11" borderId="4" xfId="3" applyFont="1" applyFill="1" applyBorder="1" applyAlignment="1">
      <alignment horizontal="center" vertical="top"/>
    </xf>
  </cellXfs>
  <cellStyles count="4">
    <cellStyle name="一般" xfId="0" builtinId="0"/>
    <cellStyle name="一般 2" xfId="1" xr:uid="{4770D5E3-2622-400D-8036-3523199E3579}"/>
    <cellStyle name="一般 3" xfId="2" xr:uid="{E844A8FB-4CDE-44E3-A68D-8C8FB0F72497}"/>
    <cellStyle name="一般 4" xfId="3" xr:uid="{94FD4802-A32A-4F50-8039-C0E2A305C9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276225</xdr:colOff>
      <xdr:row>18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9AC60D0-C2E4-4EDC-82C1-07DB35DA7B5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496425" cy="2914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276225</xdr:colOff>
      <xdr:row>25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D3FCD74-7A85-437E-B98B-87947CA43D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496425" cy="40481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1066800</xdr:colOff>
      <xdr:row>24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EE5CB96-95EC-4C8F-AFB9-FCCA21DA00A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134475" cy="38862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276225</xdr:colOff>
      <xdr:row>45</xdr:row>
      <xdr:rowOff>95250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E0A80E7-2D6E-4DE8-878B-220937971CE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496425" cy="7381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37" workbookViewId="0">
      <selection activeCell="A53" sqref="A53"/>
    </sheetView>
  </sheetViews>
  <sheetFormatPr defaultColWidth="11.25" defaultRowHeight="15" customHeight="1"/>
  <cols>
    <col min="1" max="1" width="35.375" customWidth="1"/>
    <col min="2" max="2" width="12.25" customWidth="1"/>
    <col min="3" max="3" width="16.5" customWidth="1"/>
    <col min="4" max="6" width="6.875" customWidth="1"/>
    <col min="7" max="26" width="6.75" customWidth="1"/>
  </cols>
  <sheetData>
    <row r="1" spans="1:26" ht="16.5">
      <c r="A1" s="38" t="s">
        <v>64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>
      <c r="A3" s="4" t="s">
        <v>3</v>
      </c>
      <c r="B3" s="5">
        <v>171</v>
      </c>
      <c r="C3" s="6">
        <v>742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>
      <c r="A4" s="7" t="s">
        <v>4</v>
      </c>
      <c r="B4" s="8">
        <v>36</v>
      </c>
      <c r="C4" s="9">
        <v>148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>
      <c r="A5" s="10" t="s">
        <v>5</v>
      </c>
      <c r="B5" s="11">
        <v>18</v>
      </c>
      <c r="C5" s="12">
        <v>54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>
      <c r="A6" s="10" t="s">
        <v>6</v>
      </c>
      <c r="B6" s="11">
        <v>18</v>
      </c>
      <c r="C6" s="12">
        <v>54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>
      <c r="A7" s="10" t="s">
        <v>7</v>
      </c>
      <c r="B7" s="11">
        <v>10</v>
      </c>
      <c r="C7" s="12">
        <v>40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>
      <c r="A8" s="7" t="s">
        <v>8</v>
      </c>
      <c r="B8" s="8">
        <v>125</v>
      </c>
      <c r="C8" s="9">
        <v>594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>
      <c r="A9" s="10" t="s">
        <v>9</v>
      </c>
      <c r="B9" s="11">
        <v>32</v>
      </c>
      <c r="C9" s="12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>
      <c r="A10" s="10" t="s">
        <v>10</v>
      </c>
      <c r="B10" s="11">
        <v>37</v>
      </c>
      <c r="C10" s="12">
        <v>186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>
      <c r="A11" s="10" t="s">
        <v>11</v>
      </c>
      <c r="B11" s="11">
        <v>30</v>
      </c>
      <c r="C11" s="12">
        <v>90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>
      <c r="A12" s="10" t="s">
        <v>12</v>
      </c>
      <c r="B12" s="11">
        <v>6</v>
      </c>
      <c r="C12" s="12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>
      <c r="A13" s="10" t="s">
        <v>13</v>
      </c>
      <c r="B13" s="11">
        <v>20</v>
      </c>
      <c r="C13" s="12">
        <v>264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>
      <c r="A14" s="4" t="s">
        <v>14</v>
      </c>
      <c r="B14" s="5">
        <v>27</v>
      </c>
      <c r="C14" s="6">
        <v>117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>
      <c r="A15" s="7" t="s">
        <v>15</v>
      </c>
      <c r="B15" s="8">
        <v>27</v>
      </c>
      <c r="C15" s="9">
        <v>117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>
      <c r="A16" s="10" t="s">
        <v>16</v>
      </c>
      <c r="B16" s="11">
        <v>7</v>
      </c>
      <c r="C16" s="12">
        <v>21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>
      <c r="A17" s="10" t="s">
        <v>17</v>
      </c>
      <c r="B17" s="11">
        <v>20</v>
      </c>
      <c r="C17" s="12">
        <v>96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>
      <c r="A18" s="4" t="s">
        <v>18</v>
      </c>
      <c r="B18" s="5">
        <v>24</v>
      </c>
      <c r="C18" s="6">
        <v>250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>
      <c r="A19" s="10" t="s">
        <v>19</v>
      </c>
      <c r="B19" s="11">
        <v>24</v>
      </c>
      <c r="C19" s="12">
        <v>250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>
      <c r="A20" s="4" t="s">
        <v>20</v>
      </c>
      <c r="B20" s="5">
        <v>74</v>
      </c>
      <c r="C20" s="6">
        <v>159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7" t="s">
        <v>21</v>
      </c>
      <c r="B21" s="8">
        <v>3</v>
      </c>
      <c r="C21" s="9">
        <v>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0" t="s">
        <v>22</v>
      </c>
      <c r="B22" s="11">
        <v>3</v>
      </c>
      <c r="C22" s="12">
        <v>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7" t="s">
        <v>23</v>
      </c>
      <c r="B23" s="8">
        <v>71</v>
      </c>
      <c r="C23" s="9">
        <v>157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0" t="s">
        <v>24</v>
      </c>
      <c r="B24" s="11">
        <v>13</v>
      </c>
      <c r="C24" s="12">
        <v>44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0" t="s">
        <v>25</v>
      </c>
      <c r="B25" s="11">
        <v>29</v>
      </c>
      <c r="C25" s="12">
        <v>29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0" t="s">
        <v>26</v>
      </c>
      <c r="B26" s="11">
        <v>29</v>
      </c>
      <c r="C26" s="12">
        <v>84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" t="s">
        <v>27</v>
      </c>
      <c r="B27" s="5">
        <v>168</v>
      </c>
      <c r="C27" s="6">
        <v>1277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7" t="s">
        <v>28</v>
      </c>
      <c r="B28" s="8">
        <v>28</v>
      </c>
      <c r="C28" s="9">
        <v>274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0" t="s">
        <v>29</v>
      </c>
      <c r="B29" s="11">
        <v>2</v>
      </c>
      <c r="C29" s="12">
        <v>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0" t="s">
        <v>30</v>
      </c>
      <c r="B30" s="11">
        <v>2</v>
      </c>
      <c r="C30" s="12">
        <v>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0" t="s">
        <v>31</v>
      </c>
      <c r="B31" s="11">
        <v>24</v>
      </c>
      <c r="C31" s="12">
        <v>271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7" t="s">
        <v>32</v>
      </c>
      <c r="B32" s="8">
        <v>53</v>
      </c>
      <c r="C32" s="9">
        <v>455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0" t="s">
        <v>33</v>
      </c>
      <c r="B33" s="11">
        <v>24</v>
      </c>
      <c r="C33" s="12">
        <v>374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0" t="s">
        <v>34</v>
      </c>
      <c r="B34" s="11">
        <v>29</v>
      </c>
      <c r="C34" s="12">
        <v>81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7" t="s">
        <v>35</v>
      </c>
      <c r="B35" s="8">
        <v>45</v>
      </c>
      <c r="C35" s="9">
        <v>332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0" t="s">
        <v>36</v>
      </c>
      <c r="B36" s="11">
        <v>45</v>
      </c>
      <c r="C36" s="12">
        <v>332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7" t="s">
        <v>37</v>
      </c>
      <c r="B37" s="8">
        <v>42</v>
      </c>
      <c r="C37" s="9">
        <v>216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0" t="s">
        <v>38</v>
      </c>
      <c r="B38" s="11">
        <v>42</v>
      </c>
      <c r="C38" s="12">
        <v>216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4" t="s">
        <v>39</v>
      </c>
      <c r="B39" s="5">
        <v>135</v>
      </c>
      <c r="C39" s="6">
        <v>794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7" t="s">
        <v>40</v>
      </c>
      <c r="B40" s="8">
        <v>65</v>
      </c>
      <c r="C40" s="9">
        <v>195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" t="s">
        <v>41</v>
      </c>
      <c r="B41" s="11">
        <v>65</v>
      </c>
      <c r="C41" s="12">
        <v>195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7" t="s">
        <v>42</v>
      </c>
      <c r="B42" s="8">
        <v>34</v>
      </c>
      <c r="C42" s="9">
        <v>269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" t="s">
        <v>43</v>
      </c>
      <c r="B43" s="11">
        <v>8</v>
      </c>
      <c r="C43" s="12">
        <v>83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" t="s">
        <v>44</v>
      </c>
      <c r="B44" s="11">
        <v>18</v>
      </c>
      <c r="C44" s="12">
        <v>85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" t="s">
        <v>45</v>
      </c>
      <c r="B45" s="11">
        <v>8</v>
      </c>
      <c r="C45" s="12">
        <v>101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7" t="s">
        <v>46</v>
      </c>
      <c r="B46" s="8">
        <v>36</v>
      </c>
      <c r="C46" s="9">
        <v>330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0" t="s">
        <v>47</v>
      </c>
      <c r="B47" s="11">
        <v>36</v>
      </c>
      <c r="C47" s="12">
        <v>330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4" t="s">
        <v>48</v>
      </c>
      <c r="B48" s="5">
        <v>212</v>
      </c>
      <c r="C48" s="6">
        <v>1129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7" t="s">
        <v>49</v>
      </c>
      <c r="B49" s="8">
        <v>6</v>
      </c>
      <c r="C49" s="9">
        <v>18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" t="s">
        <v>50</v>
      </c>
      <c r="B50" s="11">
        <v>6</v>
      </c>
      <c r="C50" s="12">
        <v>18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7" t="s">
        <v>51</v>
      </c>
      <c r="B51" s="8">
        <v>206</v>
      </c>
      <c r="C51" s="9">
        <v>1111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" t="s">
        <v>52</v>
      </c>
      <c r="B52" s="11">
        <v>10</v>
      </c>
      <c r="C52" s="12">
        <v>108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" t="s">
        <v>53</v>
      </c>
      <c r="B53" s="11">
        <v>14</v>
      </c>
      <c r="C53" s="12">
        <v>96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0" t="s">
        <v>54</v>
      </c>
      <c r="B54" s="11">
        <v>10</v>
      </c>
      <c r="C54" s="12">
        <v>153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" t="s">
        <v>55</v>
      </c>
      <c r="B55" s="11">
        <v>12</v>
      </c>
      <c r="C55" s="12">
        <v>111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" t="s">
        <v>56</v>
      </c>
      <c r="B56" s="11">
        <v>38</v>
      </c>
      <c r="C56" s="12">
        <v>112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" t="s">
        <v>57</v>
      </c>
      <c r="B57" s="11">
        <v>36</v>
      </c>
      <c r="C57" s="12">
        <v>76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0" t="s">
        <v>58</v>
      </c>
      <c r="B58" s="11">
        <v>13</v>
      </c>
      <c r="C58" s="12">
        <v>39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" t="s">
        <v>59</v>
      </c>
      <c r="B59" s="11">
        <v>12</v>
      </c>
      <c r="C59" s="12">
        <v>79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0" t="s">
        <v>60</v>
      </c>
      <c r="B60" s="11">
        <v>4</v>
      </c>
      <c r="C60" s="12">
        <v>58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" t="s">
        <v>61</v>
      </c>
      <c r="B61" s="11">
        <v>12</v>
      </c>
      <c r="C61" s="12">
        <v>55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0" t="s">
        <v>62</v>
      </c>
      <c r="B62" s="11">
        <v>45</v>
      </c>
      <c r="C62" s="12">
        <v>224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3" t="s">
        <v>63</v>
      </c>
      <c r="B63" s="14">
        <v>811</v>
      </c>
      <c r="C63" s="15">
        <f>SUM(C5:C6,C7,C9:C13,C16:C17,C19,C22,C24,C25,C26,C29,C30,C31,C33,C34,C36,C38,C41,C43,C44,C45,C47,C50,C52,C53,C54,C55,C56,C57,C58,C59,C60,C61,C62)</f>
        <v>4475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6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6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6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6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6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6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6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6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6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6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6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6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6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6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6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6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6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6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6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6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6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6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6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6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6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6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6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6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6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6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6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6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6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6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6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6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6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6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6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6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6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6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6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6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6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6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6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6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6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6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6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6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6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6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6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6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6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6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6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6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6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6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6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6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6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6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6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6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6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6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6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6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6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6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6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6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6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6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6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6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6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6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6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6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6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6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6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6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6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6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6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6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6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6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6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6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6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6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6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6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6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6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6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6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6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6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6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6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6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6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6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6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6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6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6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6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6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6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6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6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6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6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6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6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6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6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6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6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6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6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6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6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6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6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6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6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6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6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6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6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6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6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6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6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6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6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6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6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6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6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6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6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6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6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6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6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6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6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6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6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6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6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6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6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6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6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6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6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6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6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6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6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6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6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6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C1"/>
  </mergeCells>
  <phoneticPr fontId="6" type="noConversion"/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AB67-C5E4-4E8D-8C24-23552B0C7838}">
  <dimension ref="A1:F957"/>
  <sheetViews>
    <sheetView topLeftCell="A43" workbookViewId="0">
      <selection activeCell="H65" sqref="H65"/>
    </sheetView>
  </sheetViews>
  <sheetFormatPr defaultColWidth="15.125" defaultRowHeight="15" customHeight="1"/>
  <cols>
    <col min="1" max="1" width="15.125" style="161"/>
    <col min="2" max="2" width="22.5" style="161" customWidth="1"/>
    <col min="3" max="3" width="15.125" style="161"/>
    <col min="4" max="4" width="12.75" style="161" customWidth="1"/>
    <col min="5" max="5" width="10.5" style="161" customWidth="1"/>
    <col min="6" max="16384" width="15.125" style="161"/>
  </cols>
  <sheetData>
    <row r="1" spans="1:6" ht="15.75">
      <c r="A1" s="169" t="s">
        <v>270</v>
      </c>
      <c r="B1" s="169" t="s">
        <v>269</v>
      </c>
      <c r="C1" s="169" t="s">
        <v>268</v>
      </c>
      <c r="D1" s="169" t="s">
        <v>267</v>
      </c>
      <c r="E1" s="175" t="s">
        <v>266</v>
      </c>
      <c r="F1" s="168" t="s">
        <v>265</v>
      </c>
    </row>
    <row r="2" spans="1:6" ht="15.75">
      <c r="A2" s="169" t="s">
        <v>224</v>
      </c>
      <c r="B2" s="169" t="s">
        <v>245</v>
      </c>
      <c r="C2" s="168" t="s">
        <v>335</v>
      </c>
      <c r="D2" s="169">
        <v>10</v>
      </c>
      <c r="E2" s="169">
        <v>30</v>
      </c>
      <c r="F2" s="168">
        <v>1080801</v>
      </c>
    </row>
    <row r="3" spans="1:6" ht="15.75">
      <c r="A3" s="169"/>
      <c r="B3" s="169" t="s">
        <v>223</v>
      </c>
      <c r="C3" s="168" t="s">
        <v>333</v>
      </c>
      <c r="D3" s="169">
        <v>19</v>
      </c>
      <c r="E3" s="169">
        <v>21</v>
      </c>
      <c r="F3" s="168">
        <v>1080801</v>
      </c>
    </row>
    <row r="4" spans="1:6" ht="15.75">
      <c r="A4" s="169"/>
      <c r="B4" s="169" t="s">
        <v>222</v>
      </c>
      <c r="C4" s="168" t="s">
        <v>75</v>
      </c>
      <c r="D4" s="169">
        <v>27</v>
      </c>
      <c r="E4" s="169">
        <v>49</v>
      </c>
      <c r="F4" s="168">
        <v>1080801</v>
      </c>
    </row>
    <row r="5" spans="1:6" ht="15.75">
      <c r="A5" s="169"/>
      <c r="B5" s="169" t="s">
        <v>222</v>
      </c>
      <c r="C5" s="168" t="s">
        <v>70</v>
      </c>
      <c r="D5" s="169">
        <v>23</v>
      </c>
      <c r="E5" s="169">
        <v>122</v>
      </c>
      <c r="F5" s="168">
        <v>1080801</v>
      </c>
    </row>
    <row r="6" spans="1:6" ht="15.75">
      <c r="A6" s="169"/>
      <c r="B6" s="169" t="s">
        <v>222</v>
      </c>
      <c r="C6" s="168" t="s">
        <v>73</v>
      </c>
      <c r="D6" s="169">
        <v>2</v>
      </c>
      <c r="E6" s="169">
        <v>12</v>
      </c>
      <c r="F6" s="168">
        <v>1080801</v>
      </c>
    </row>
    <row r="7" spans="1:6" ht="15.75">
      <c r="A7" s="169" t="s">
        <v>263</v>
      </c>
      <c r="B7" s="169" t="s">
        <v>263</v>
      </c>
      <c r="C7" s="168"/>
      <c r="D7" s="169">
        <v>0</v>
      </c>
      <c r="E7" s="169">
        <v>0</v>
      </c>
      <c r="F7" s="168">
        <v>1080801</v>
      </c>
    </row>
    <row r="8" spans="1:6" ht="15.75">
      <c r="A8" s="169" t="s">
        <v>221</v>
      </c>
      <c r="B8" s="169" t="s">
        <v>262</v>
      </c>
      <c r="C8" s="168"/>
      <c r="D8" s="169">
        <v>0</v>
      </c>
      <c r="E8" s="169">
        <v>0</v>
      </c>
      <c r="F8" s="168">
        <v>1080801</v>
      </c>
    </row>
    <row r="9" spans="1:6" ht="15.75">
      <c r="A9" s="169"/>
      <c r="B9" s="169" t="s">
        <v>220</v>
      </c>
      <c r="C9" s="168" t="s">
        <v>79</v>
      </c>
      <c r="D9" s="169">
        <v>62</v>
      </c>
      <c r="E9" s="169">
        <v>215</v>
      </c>
      <c r="F9" s="168">
        <v>1080801</v>
      </c>
    </row>
    <row r="10" spans="1:6" ht="15.75">
      <c r="A10" s="169"/>
      <c r="B10" s="169" t="s">
        <v>220</v>
      </c>
      <c r="C10" s="168" t="s">
        <v>362</v>
      </c>
      <c r="D10" s="169">
        <v>31</v>
      </c>
      <c r="E10" s="169">
        <v>207</v>
      </c>
      <c r="F10" s="168">
        <v>1080801</v>
      </c>
    </row>
    <row r="11" spans="1:6" ht="15.75">
      <c r="A11" s="169"/>
      <c r="B11" s="169" t="s">
        <v>216</v>
      </c>
      <c r="C11" s="168" t="s">
        <v>215</v>
      </c>
      <c r="D11" s="169">
        <v>26</v>
      </c>
      <c r="E11" s="169">
        <v>98</v>
      </c>
      <c r="F11" s="168">
        <v>1080801</v>
      </c>
    </row>
    <row r="12" spans="1:6" ht="15.75">
      <c r="A12" s="169" t="s">
        <v>212</v>
      </c>
      <c r="B12" s="169" t="s">
        <v>260</v>
      </c>
      <c r="C12" s="168"/>
      <c r="D12" s="169">
        <v>0</v>
      </c>
      <c r="E12" s="169">
        <v>0</v>
      </c>
      <c r="F12" s="168">
        <v>1080801</v>
      </c>
    </row>
    <row r="13" spans="1:6" ht="15.75">
      <c r="A13" s="169"/>
      <c r="B13" s="169" t="s">
        <v>259</v>
      </c>
      <c r="C13" s="168"/>
      <c r="D13" s="169">
        <v>0</v>
      </c>
      <c r="E13" s="169">
        <v>0</v>
      </c>
      <c r="F13" s="168">
        <v>1080801</v>
      </c>
    </row>
    <row r="14" spans="1:6" ht="15.75">
      <c r="A14" s="169"/>
      <c r="B14" s="169" t="s">
        <v>240</v>
      </c>
      <c r="C14" s="168" t="s">
        <v>329</v>
      </c>
      <c r="D14" s="169">
        <v>43</v>
      </c>
      <c r="E14" s="169">
        <v>106</v>
      </c>
      <c r="F14" s="168">
        <v>1080801</v>
      </c>
    </row>
    <row r="15" spans="1:6" ht="15.75">
      <c r="A15" s="169"/>
      <c r="B15" s="169" t="s">
        <v>211</v>
      </c>
      <c r="C15" s="168" t="s">
        <v>164</v>
      </c>
      <c r="D15" s="169">
        <v>30</v>
      </c>
      <c r="E15" s="169">
        <v>60</v>
      </c>
      <c r="F15" s="168">
        <v>1080801</v>
      </c>
    </row>
    <row r="16" spans="1:6" ht="15.75">
      <c r="A16" s="169"/>
      <c r="B16" s="169" t="s">
        <v>211</v>
      </c>
      <c r="C16" s="168" t="s">
        <v>84</v>
      </c>
      <c r="D16" s="169">
        <v>31</v>
      </c>
      <c r="E16" s="169">
        <v>56</v>
      </c>
      <c r="F16" s="168">
        <v>1080801</v>
      </c>
    </row>
    <row r="17" spans="1:6" ht="15.75">
      <c r="A17" s="169"/>
      <c r="B17" s="169" t="s">
        <v>211</v>
      </c>
      <c r="C17" s="168" t="s">
        <v>85</v>
      </c>
      <c r="D17" s="169">
        <v>54</v>
      </c>
      <c r="E17" s="169">
        <v>280</v>
      </c>
      <c r="F17" s="168">
        <v>1080801</v>
      </c>
    </row>
    <row r="18" spans="1:6" ht="15.75">
      <c r="A18" s="169"/>
      <c r="B18" s="169" t="s">
        <v>241</v>
      </c>
      <c r="C18" s="168"/>
      <c r="D18" s="169">
        <v>0</v>
      </c>
      <c r="E18" s="169">
        <v>0</v>
      </c>
      <c r="F18" s="168">
        <v>1080801</v>
      </c>
    </row>
    <row r="19" spans="1:6" ht="15.75">
      <c r="A19" s="174" t="s">
        <v>86</v>
      </c>
      <c r="B19" s="169" t="s">
        <v>210</v>
      </c>
      <c r="C19" s="168" t="s">
        <v>203</v>
      </c>
      <c r="D19" s="169">
        <v>16</v>
      </c>
      <c r="E19" s="169">
        <v>14</v>
      </c>
      <c r="F19" s="168">
        <v>1080801</v>
      </c>
    </row>
    <row r="20" spans="1:6" ht="15.75">
      <c r="A20" s="169"/>
      <c r="B20" s="169" t="s">
        <v>210</v>
      </c>
      <c r="C20" s="168" t="s">
        <v>361</v>
      </c>
      <c r="D20" s="169">
        <v>16</v>
      </c>
      <c r="E20" s="169">
        <v>15</v>
      </c>
      <c r="F20" s="168">
        <v>1080801</v>
      </c>
    </row>
    <row r="21" spans="1:6" ht="15.75">
      <c r="A21" s="169"/>
      <c r="B21" s="169" t="s">
        <v>197</v>
      </c>
      <c r="C21" s="168" t="s">
        <v>318</v>
      </c>
      <c r="D21" s="169">
        <v>6</v>
      </c>
      <c r="E21" s="169">
        <v>236</v>
      </c>
      <c r="F21" s="168">
        <v>1080801</v>
      </c>
    </row>
    <row r="22" spans="1:6" ht="15.75">
      <c r="A22" s="169"/>
      <c r="B22" s="169" t="s">
        <v>197</v>
      </c>
      <c r="C22" s="168" t="s">
        <v>92</v>
      </c>
      <c r="D22" s="169">
        <v>26</v>
      </c>
      <c r="E22" s="169">
        <v>283</v>
      </c>
      <c r="F22" s="168">
        <v>1080801</v>
      </c>
    </row>
    <row r="23" spans="1:6" ht="15.75">
      <c r="A23" s="169"/>
      <c r="B23" s="169" t="s">
        <v>197</v>
      </c>
      <c r="C23" s="168" t="s">
        <v>317</v>
      </c>
      <c r="D23" s="169">
        <v>25</v>
      </c>
      <c r="E23" s="169">
        <v>63</v>
      </c>
      <c r="F23" s="168">
        <v>1080801</v>
      </c>
    </row>
    <row r="24" spans="1:6" ht="15.75">
      <c r="A24" s="169"/>
      <c r="B24" s="169" t="s">
        <v>196</v>
      </c>
      <c r="C24" s="168" t="s">
        <v>89</v>
      </c>
      <c r="D24" s="169">
        <v>50</v>
      </c>
      <c r="E24" s="169">
        <v>65</v>
      </c>
      <c r="F24" s="168">
        <v>1080801</v>
      </c>
    </row>
    <row r="25" spans="1:6" ht="15.75">
      <c r="A25" s="169"/>
      <c r="B25" s="169" t="s">
        <v>196</v>
      </c>
      <c r="C25" s="168" t="s">
        <v>195</v>
      </c>
      <c r="D25" s="169">
        <v>21</v>
      </c>
      <c r="E25" s="169">
        <v>159</v>
      </c>
      <c r="F25" s="168">
        <v>1080801</v>
      </c>
    </row>
    <row r="26" spans="1:6" ht="15.75">
      <c r="A26" s="169"/>
      <c r="B26" s="169" t="s">
        <v>196</v>
      </c>
      <c r="C26" s="168" t="s">
        <v>88</v>
      </c>
      <c r="D26" s="169">
        <v>60</v>
      </c>
      <c r="E26" s="169">
        <v>240</v>
      </c>
      <c r="F26" s="168">
        <v>1080801</v>
      </c>
    </row>
    <row r="27" spans="1:6" ht="15.75">
      <c r="A27" s="169"/>
      <c r="B27" s="169" t="s">
        <v>196</v>
      </c>
      <c r="C27" s="168" t="s">
        <v>360</v>
      </c>
      <c r="D27" s="169">
        <v>17</v>
      </c>
      <c r="E27" s="169">
        <v>125</v>
      </c>
      <c r="F27" s="168">
        <v>1080801</v>
      </c>
    </row>
    <row r="28" spans="1:6" ht="15.75">
      <c r="A28" s="169"/>
      <c r="B28" s="169" t="s">
        <v>237</v>
      </c>
      <c r="C28" s="168" t="s">
        <v>316</v>
      </c>
      <c r="D28" s="169">
        <v>4</v>
      </c>
      <c r="E28" s="169">
        <v>4</v>
      </c>
      <c r="F28" s="168">
        <v>1080801</v>
      </c>
    </row>
    <row r="29" spans="1:6" ht="15.75">
      <c r="A29" s="169"/>
      <c r="B29" s="169" t="s">
        <v>237</v>
      </c>
      <c r="C29" s="168" t="s">
        <v>315</v>
      </c>
      <c r="D29" s="169">
        <v>30</v>
      </c>
      <c r="E29" s="169">
        <v>84</v>
      </c>
      <c r="F29" s="168">
        <v>1080801</v>
      </c>
    </row>
    <row r="30" spans="1:6" ht="15.75">
      <c r="A30" s="169"/>
      <c r="B30" s="169" t="s">
        <v>306</v>
      </c>
      <c r="C30" s="168"/>
      <c r="D30" s="169">
        <v>0</v>
      </c>
      <c r="E30" s="169">
        <v>0</v>
      </c>
      <c r="F30" s="168">
        <v>1080801</v>
      </c>
    </row>
    <row r="31" spans="1:6" ht="15.75">
      <c r="A31" s="169" t="s">
        <v>194</v>
      </c>
      <c r="B31" s="169" t="s">
        <v>193</v>
      </c>
      <c r="C31" s="168" t="s">
        <v>359</v>
      </c>
      <c r="D31" s="169">
        <v>25</v>
      </c>
      <c r="E31" s="169">
        <v>110</v>
      </c>
      <c r="F31" s="168">
        <v>1080801</v>
      </c>
    </row>
    <row r="32" spans="1:6" ht="15.75">
      <c r="A32" s="169"/>
      <c r="B32" s="169" t="s">
        <v>193</v>
      </c>
      <c r="C32" s="168" t="s">
        <v>304</v>
      </c>
      <c r="D32" s="169">
        <v>23</v>
      </c>
      <c r="E32" s="169">
        <v>109</v>
      </c>
      <c r="F32" s="168">
        <v>1080801</v>
      </c>
    </row>
    <row r="33" spans="1:6" ht="15.75">
      <c r="A33" s="169"/>
      <c r="B33" s="169" t="s">
        <v>254</v>
      </c>
      <c r="C33" s="168" t="s">
        <v>303</v>
      </c>
      <c r="D33" s="169">
        <v>10</v>
      </c>
      <c r="E33" s="169">
        <v>30</v>
      </c>
      <c r="F33" s="168">
        <v>1080801</v>
      </c>
    </row>
    <row r="34" spans="1:6" ht="15.75">
      <c r="A34" s="169"/>
      <c r="B34" s="169" t="s">
        <v>189</v>
      </c>
      <c r="C34" s="168" t="s">
        <v>302</v>
      </c>
      <c r="D34" s="169">
        <v>7</v>
      </c>
      <c r="E34" s="169">
        <v>35</v>
      </c>
      <c r="F34" s="168">
        <v>1080801</v>
      </c>
    </row>
    <row r="35" spans="1:6" ht="15.75">
      <c r="A35" s="169"/>
      <c r="B35" s="169" t="s">
        <v>189</v>
      </c>
      <c r="C35" s="168" t="s">
        <v>253</v>
      </c>
      <c r="D35" s="169">
        <v>10</v>
      </c>
      <c r="E35" s="169">
        <v>38</v>
      </c>
      <c r="F35" s="168">
        <v>1080801</v>
      </c>
    </row>
    <row r="36" spans="1:6" ht="15.75">
      <c r="A36" s="169"/>
      <c r="B36" s="169" t="s">
        <v>189</v>
      </c>
      <c r="C36" s="168" t="s">
        <v>101</v>
      </c>
      <c r="D36" s="169">
        <v>25</v>
      </c>
      <c r="E36" s="169">
        <v>299</v>
      </c>
      <c r="F36" s="168">
        <v>1080801</v>
      </c>
    </row>
    <row r="37" spans="1:6" ht="15.75">
      <c r="A37" s="169"/>
      <c r="B37" s="169" t="s">
        <v>186</v>
      </c>
      <c r="C37" s="168" t="s">
        <v>301</v>
      </c>
      <c r="D37" s="169">
        <v>10</v>
      </c>
      <c r="E37" s="169">
        <v>10</v>
      </c>
      <c r="F37" s="168">
        <v>1080801</v>
      </c>
    </row>
    <row r="38" spans="1:6" ht="15.75">
      <c r="A38" s="169"/>
      <c r="B38" s="169" t="s">
        <v>186</v>
      </c>
      <c r="C38" s="168" t="s">
        <v>300</v>
      </c>
      <c r="D38" s="169">
        <v>12</v>
      </c>
      <c r="E38" s="169">
        <v>64</v>
      </c>
      <c r="F38" s="168">
        <v>1080801</v>
      </c>
    </row>
    <row r="39" spans="1:6" ht="15.75">
      <c r="A39" s="169"/>
      <c r="B39" s="169" t="s">
        <v>252</v>
      </c>
      <c r="C39" s="168" t="s">
        <v>299</v>
      </c>
      <c r="D39" s="169">
        <v>1</v>
      </c>
      <c r="E39" s="169">
        <v>3</v>
      </c>
      <c r="F39" s="168">
        <v>1080801</v>
      </c>
    </row>
    <row r="40" spans="1:6" ht="15.75">
      <c r="A40" s="169"/>
      <c r="B40" s="169" t="s">
        <v>184</v>
      </c>
      <c r="C40" s="168" t="s">
        <v>294</v>
      </c>
      <c r="D40" s="169">
        <v>17</v>
      </c>
      <c r="E40" s="169">
        <v>175</v>
      </c>
      <c r="F40" s="168">
        <v>1080801</v>
      </c>
    </row>
    <row r="41" spans="1:6" ht="15.75">
      <c r="A41" s="169"/>
      <c r="B41" s="169" t="s">
        <v>184</v>
      </c>
      <c r="C41" s="168" t="s">
        <v>128</v>
      </c>
      <c r="D41" s="169">
        <v>30</v>
      </c>
      <c r="E41" s="169">
        <v>135</v>
      </c>
      <c r="F41" s="168">
        <v>1080801</v>
      </c>
    </row>
    <row r="42" spans="1:6" ht="15.75">
      <c r="A42" s="169"/>
      <c r="B42" s="169" t="s">
        <v>177</v>
      </c>
      <c r="C42" s="168" t="s">
        <v>293</v>
      </c>
      <c r="D42" s="169">
        <v>6</v>
      </c>
      <c r="E42" s="169">
        <v>17</v>
      </c>
      <c r="F42" s="168">
        <v>1080801</v>
      </c>
    </row>
    <row r="43" spans="1:6" ht="15.75">
      <c r="A43" s="169"/>
      <c r="B43" s="169" t="s">
        <v>177</v>
      </c>
      <c r="C43" s="168" t="s">
        <v>358</v>
      </c>
      <c r="D43" s="169">
        <v>12</v>
      </c>
      <c r="E43" s="169">
        <v>0</v>
      </c>
      <c r="F43" s="168">
        <v>1080801</v>
      </c>
    </row>
    <row r="44" spans="1:6" ht="15.75">
      <c r="A44" s="169"/>
      <c r="B44" s="169" t="s">
        <v>177</v>
      </c>
      <c r="C44" s="168" t="s">
        <v>151</v>
      </c>
      <c r="D44" s="169">
        <v>2</v>
      </c>
      <c r="E44" s="169">
        <v>4</v>
      </c>
      <c r="F44" s="168">
        <v>1080801</v>
      </c>
    </row>
    <row r="45" spans="1:6" ht="15.75">
      <c r="A45" s="169"/>
      <c r="B45" s="169" t="s">
        <v>177</v>
      </c>
      <c r="C45" s="168" t="s">
        <v>291</v>
      </c>
      <c r="D45" s="169">
        <v>1</v>
      </c>
      <c r="E45" s="169">
        <v>3</v>
      </c>
      <c r="F45" s="168">
        <v>1080801</v>
      </c>
    </row>
    <row r="46" spans="1:6" ht="15.75">
      <c r="A46" s="169"/>
      <c r="B46" s="169" t="s">
        <v>177</v>
      </c>
      <c r="C46" s="168" t="s">
        <v>357</v>
      </c>
      <c r="D46" s="169">
        <v>6</v>
      </c>
      <c r="E46" s="169">
        <v>49</v>
      </c>
      <c r="F46" s="168">
        <v>1080801</v>
      </c>
    </row>
    <row r="47" spans="1:6" ht="15.75">
      <c r="A47" s="169"/>
      <c r="B47" s="169" t="s">
        <v>177</v>
      </c>
      <c r="C47" s="168" t="s">
        <v>149</v>
      </c>
      <c r="D47" s="169">
        <v>6</v>
      </c>
      <c r="E47" s="169">
        <v>33</v>
      </c>
      <c r="F47" s="168">
        <v>1080801</v>
      </c>
    </row>
    <row r="48" spans="1:6" ht="15.75">
      <c r="A48" s="169"/>
      <c r="B48" s="169" t="s">
        <v>177</v>
      </c>
      <c r="C48" s="168" t="s">
        <v>289</v>
      </c>
      <c r="D48" s="169">
        <v>29</v>
      </c>
      <c r="E48" s="169">
        <v>152</v>
      </c>
      <c r="F48" s="168">
        <v>1080801</v>
      </c>
    </row>
    <row r="49" spans="1:6" ht="15.75">
      <c r="A49" s="169"/>
      <c r="B49" s="169" t="s">
        <v>177</v>
      </c>
      <c r="C49" s="168" t="s">
        <v>356</v>
      </c>
      <c r="D49" s="169">
        <v>6</v>
      </c>
      <c r="E49" s="169">
        <v>53</v>
      </c>
      <c r="F49" s="168">
        <v>1080801</v>
      </c>
    </row>
    <row r="50" spans="1:6" ht="15.75">
      <c r="A50" s="169"/>
      <c r="B50" s="169" t="s">
        <v>177</v>
      </c>
      <c r="C50" s="168" t="s">
        <v>355</v>
      </c>
      <c r="D50" s="169">
        <v>7</v>
      </c>
      <c r="E50" s="169">
        <v>53</v>
      </c>
      <c r="F50" s="168">
        <v>1080801</v>
      </c>
    </row>
    <row r="51" spans="1:6" ht="15.75">
      <c r="A51" s="169"/>
      <c r="B51" s="169" t="s">
        <v>251</v>
      </c>
      <c r="C51" s="168"/>
      <c r="D51" s="169">
        <v>0</v>
      </c>
      <c r="E51" s="169">
        <v>0</v>
      </c>
      <c r="F51" s="168">
        <v>1080801</v>
      </c>
    </row>
    <row r="52" spans="1:6" ht="15.75">
      <c r="A52" s="169" t="s">
        <v>126</v>
      </c>
      <c r="B52" s="169"/>
      <c r="C52" s="169"/>
      <c r="D52" s="169">
        <f>SUM(D2:D51)</f>
        <v>874</v>
      </c>
      <c r="E52" s="169">
        <f>SUM(E2:E51)</f>
        <v>3916</v>
      </c>
      <c r="F52" s="168">
        <v>1080801</v>
      </c>
    </row>
    <row r="53" spans="1:6" ht="15.75">
      <c r="A53" s="164" t="s">
        <v>250</v>
      </c>
      <c r="B53" s="167"/>
      <c r="C53" s="167"/>
      <c r="D53" s="167"/>
      <c r="E53" s="167"/>
      <c r="F53" s="166"/>
    </row>
    <row r="54" spans="1:6">
      <c r="A54" s="164" t="s">
        <v>249</v>
      </c>
      <c r="B54" s="165"/>
      <c r="C54" s="165"/>
      <c r="D54" s="165"/>
      <c r="E54" s="164"/>
      <c r="F54" s="163"/>
    </row>
    <row r="55" spans="1:6" ht="16.5">
      <c r="A55" s="164" t="s">
        <v>248</v>
      </c>
      <c r="B55" s="165"/>
      <c r="C55" s="165"/>
      <c r="D55" s="165"/>
      <c r="E55" s="164"/>
      <c r="F55" s="163"/>
    </row>
    <row r="56" spans="1:6" ht="21" customHeight="1">
      <c r="B56" s="165"/>
      <c r="C56" s="165"/>
      <c r="D56" s="165"/>
      <c r="E56" s="164"/>
      <c r="F56" s="163"/>
    </row>
    <row r="57" spans="1:6" ht="12.75">
      <c r="F57" s="162"/>
    </row>
    <row r="58" spans="1:6" ht="12.75">
      <c r="F58" s="162"/>
    </row>
    <row r="59" spans="1:6" ht="12.75">
      <c r="F59" s="162"/>
    </row>
    <row r="60" spans="1:6" ht="12.75">
      <c r="F60" s="162"/>
    </row>
    <row r="61" spans="1:6" ht="12.75">
      <c r="F61" s="162"/>
    </row>
    <row r="62" spans="1:6" ht="12.75">
      <c r="F62" s="162"/>
    </row>
    <row r="63" spans="1:6" ht="12.75">
      <c r="F63" s="162"/>
    </row>
    <row r="64" spans="1:6" ht="12.75">
      <c r="F64" s="162"/>
    </row>
    <row r="65" spans="6:6" ht="12.75">
      <c r="F65" s="162"/>
    </row>
    <row r="66" spans="6:6" ht="12.75">
      <c r="F66" s="162"/>
    </row>
    <row r="67" spans="6:6" ht="12.75">
      <c r="F67" s="162"/>
    </row>
    <row r="68" spans="6:6" ht="12.75">
      <c r="F68" s="162"/>
    </row>
    <row r="69" spans="6:6" ht="12.75">
      <c r="F69" s="162"/>
    </row>
    <row r="70" spans="6:6" ht="12.75">
      <c r="F70" s="162"/>
    </row>
    <row r="71" spans="6:6" ht="12.75">
      <c r="F71" s="162"/>
    </row>
    <row r="72" spans="6:6" ht="12.75">
      <c r="F72" s="162"/>
    </row>
    <row r="73" spans="6:6" ht="12.75">
      <c r="F73" s="162"/>
    </row>
    <row r="74" spans="6:6" ht="12.75">
      <c r="F74" s="162"/>
    </row>
    <row r="75" spans="6:6" ht="12.75">
      <c r="F75" s="162"/>
    </row>
    <row r="76" spans="6:6" ht="12.75">
      <c r="F76" s="162"/>
    </row>
    <row r="77" spans="6:6" ht="12.75">
      <c r="F77" s="162"/>
    </row>
    <row r="78" spans="6:6" ht="12.75">
      <c r="F78" s="162"/>
    </row>
    <row r="79" spans="6:6" ht="12.75">
      <c r="F79" s="162"/>
    </row>
    <row r="80" spans="6:6" ht="12.75">
      <c r="F80" s="162"/>
    </row>
    <row r="81" spans="6:6" ht="12.75">
      <c r="F81" s="162"/>
    </row>
    <row r="82" spans="6:6" ht="12.75">
      <c r="F82" s="162"/>
    </row>
    <row r="83" spans="6:6" ht="12.75">
      <c r="F83" s="162"/>
    </row>
    <row r="84" spans="6:6" ht="12.75">
      <c r="F84" s="162"/>
    </row>
    <row r="85" spans="6:6" ht="12.75">
      <c r="F85" s="162"/>
    </row>
    <row r="86" spans="6:6" ht="12.75">
      <c r="F86" s="162"/>
    </row>
    <row r="87" spans="6:6" ht="12.75">
      <c r="F87" s="162"/>
    </row>
    <row r="88" spans="6:6" ht="12.75">
      <c r="F88" s="162"/>
    </row>
    <row r="89" spans="6:6" ht="12.75">
      <c r="F89" s="162"/>
    </row>
    <row r="90" spans="6:6" ht="12.75">
      <c r="F90" s="162"/>
    </row>
    <row r="91" spans="6:6" ht="12.75">
      <c r="F91" s="162"/>
    </row>
    <row r="92" spans="6:6" ht="12.75">
      <c r="F92" s="162"/>
    </row>
    <row r="93" spans="6:6" ht="12.75">
      <c r="F93" s="162"/>
    </row>
    <row r="94" spans="6:6" ht="12.75">
      <c r="F94" s="162"/>
    </row>
    <row r="95" spans="6:6" ht="12.75">
      <c r="F95" s="162"/>
    </row>
    <row r="96" spans="6:6" ht="12.75">
      <c r="F96" s="162"/>
    </row>
    <row r="97" spans="6:6" ht="12.75">
      <c r="F97" s="162"/>
    </row>
    <row r="98" spans="6:6" ht="12.75">
      <c r="F98" s="162"/>
    </row>
    <row r="99" spans="6:6" ht="12.75">
      <c r="F99" s="162"/>
    </row>
    <row r="100" spans="6:6" ht="12.75">
      <c r="F100" s="162"/>
    </row>
    <row r="101" spans="6:6" ht="12.75">
      <c r="F101" s="162"/>
    </row>
    <row r="102" spans="6:6" ht="12.75">
      <c r="F102" s="162"/>
    </row>
    <row r="103" spans="6:6" ht="12.75">
      <c r="F103" s="162"/>
    </row>
    <row r="104" spans="6:6" ht="12.75">
      <c r="F104" s="162"/>
    </row>
    <row r="105" spans="6:6" ht="12.75">
      <c r="F105" s="162"/>
    </row>
    <row r="106" spans="6:6" ht="12.75">
      <c r="F106" s="162"/>
    </row>
    <row r="107" spans="6:6" ht="12.75">
      <c r="F107" s="162"/>
    </row>
    <row r="108" spans="6:6" ht="12.75">
      <c r="F108" s="162"/>
    </row>
    <row r="109" spans="6:6" ht="12.75">
      <c r="F109" s="162"/>
    </row>
    <row r="110" spans="6:6" ht="12.75">
      <c r="F110" s="162"/>
    </row>
    <row r="111" spans="6:6" ht="12.75">
      <c r="F111" s="162"/>
    </row>
    <row r="112" spans="6:6" ht="12.75">
      <c r="F112" s="162"/>
    </row>
    <row r="113" spans="6:6" ht="12.75">
      <c r="F113" s="162"/>
    </row>
    <row r="114" spans="6:6" ht="12.75">
      <c r="F114" s="162"/>
    </row>
    <row r="115" spans="6:6" ht="12.75">
      <c r="F115" s="162"/>
    </row>
    <row r="116" spans="6:6" ht="12.75">
      <c r="F116" s="162"/>
    </row>
    <row r="117" spans="6:6" ht="12.75">
      <c r="F117" s="162"/>
    </row>
    <row r="118" spans="6:6" ht="12.75">
      <c r="F118" s="162"/>
    </row>
    <row r="119" spans="6:6" ht="12.75">
      <c r="F119" s="162"/>
    </row>
    <row r="120" spans="6:6" ht="12.75">
      <c r="F120" s="162"/>
    </row>
    <row r="121" spans="6:6" ht="12.75">
      <c r="F121" s="162"/>
    </row>
    <row r="122" spans="6:6" ht="12.75">
      <c r="F122" s="162"/>
    </row>
    <row r="123" spans="6:6" ht="12.75">
      <c r="F123" s="162"/>
    </row>
    <row r="124" spans="6:6" ht="12.75">
      <c r="F124" s="162"/>
    </row>
    <row r="125" spans="6:6" ht="12.75">
      <c r="F125" s="162"/>
    </row>
    <row r="126" spans="6:6" ht="12.75">
      <c r="F126" s="162"/>
    </row>
    <row r="127" spans="6:6" ht="12.75">
      <c r="F127" s="162"/>
    </row>
    <row r="128" spans="6:6" ht="12.75">
      <c r="F128" s="162"/>
    </row>
    <row r="129" spans="6:6" ht="12.75">
      <c r="F129" s="162"/>
    </row>
    <row r="130" spans="6:6" ht="12.75">
      <c r="F130" s="162"/>
    </row>
    <row r="131" spans="6:6" ht="12.75">
      <c r="F131" s="162"/>
    </row>
    <row r="132" spans="6:6" ht="12.75">
      <c r="F132" s="162"/>
    </row>
    <row r="133" spans="6:6" ht="12.75">
      <c r="F133" s="162"/>
    </row>
    <row r="134" spans="6:6" ht="12.75">
      <c r="F134" s="162"/>
    </row>
    <row r="135" spans="6:6" ht="12.75">
      <c r="F135" s="162"/>
    </row>
    <row r="136" spans="6:6" ht="12.75">
      <c r="F136" s="162"/>
    </row>
    <row r="137" spans="6:6" ht="12.75">
      <c r="F137" s="162"/>
    </row>
    <row r="138" spans="6:6" ht="12.75">
      <c r="F138" s="162"/>
    </row>
    <row r="139" spans="6:6" ht="12.75">
      <c r="F139" s="162"/>
    </row>
    <row r="140" spans="6:6" ht="12.75">
      <c r="F140" s="162"/>
    </row>
    <row r="141" spans="6:6" ht="12.75">
      <c r="F141" s="162"/>
    </row>
    <row r="142" spans="6:6" ht="12.75">
      <c r="F142" s="162"/>
    </row>
    <row r="143" spans="6:6" ht="12.75">
      <c r="F143" s="162"/>
    </row>
    <row r="144" spans="6:6" ht="12.75">
      <c r="F144" s="162"/>
    </row>
    <row r="145" spans="6:6" ht="12.75">
      <c r="F145" s="162"/>
    </row>
    <row r="146" spans="6:6" ht="12.75">
      <c r="F146" s="162"/>
    </row>
    <row r="147" spans="6:6" ht="12.75">
      <c r="F147" s="162"/>
    </row>
    <row r="148" spans="6:6" ht="12.75">
      <c r="F148" s="162"/>
    </row>
    <row r="149" spans="6:6" ht="12.75">
      <c r="F149" s="162"/>
    </row>
    <row r="150" spans="6:6" ht="12.75">
      <c r="F150" s="162"/>
    </row>
    <row r="151" spans="6:6" ht="12.75">
      <c r="F151" s="162"/>
    </row>
    <row r="152" spans="6:6" ht="12.75">
      <c r="F152" s="162"/>
    </row>
    <row r="153" spans="6:6" ht="12.75">
      <c r="F153" s="162"/>
    </row>
    <row r="154" spans="6:6" ht="12.75">
      <c r="F154" s="162"/>
    </row>
    <row r="155" spans="6:6" ht="12.75">
      <c r="F155" s="162"/>
    </row>
    <row r="156" spans="6:6" ht="12.75">
      <c r="F156" s="162"/>
    </row>
    <row r="157" spans="6:6" ht="12.75">
      <c r="F157" s="162"/>
    </row>
    <row r="158" spans="6:6" ht="12.75">
      <c r="F158" s="162"/>
    </row>
    <row r="159" spans="6:6" ht="12.75">
      <c r="F159" s="162"/>
    </row>
    <row r="160" spans="6:6" ht="12.75">
      <c r="F160" s="162"/>
    </row>
    <row r="161" spans="6:6" ht="12.75">
      <c r="F161" s="162"/>
    </row>
    <row r="162" spans="6:6" ht="12.75">
      <c r="F162" s="162"/>
    </row>
    <row r="163" spans="6:6" ht="12.75">
      <c r="F163" s="162"/>
    </row>
    <row r="164" spans="6:6" ht="12.75">
      <c r="F164" s="162"/>
    </row>
    <row r="165" spans="6:6" ht="12.75">
      <c r="F165" s="162"/>
    </row>
    <row r="166" spans="6:6" ht="12.75">
      <c r="F166" s="162"/>
    </row>
    <row r="167" spans="6:6" ht="12.75">
      <c r="F167" s="162"/>
    </row>
    <row r="168" spans="6:6" ht="12.75">
      <c r="F168" s="162"/>
    </row>
    <row r="169" spans="6:6" ht="12.75">
      <c r="F169" s="162"/>
    </row>
    <row r="170" spans="6:6" ht="12.75">
      <c r="F170" s="162"/>
    </row>
    <row r="171" spans="6:6" ht="12.75">
      <c r="F171" s="162"/>
    </row>
    <row r="172" spans="6:6" ht="12.75">
      <c r="F172" s="162"/>
    </row>
    <row r="173" spans="6:6" ht="12.75">
      <c r="F173" s="162"/>
    </row>
    <row r="174" spans="6:6" ht="12.75">
      <c r="F174" s="162"/>
    </row>
    <row r="175" spans="6:6" ht="12.75">
      <c r="F175" s="162"/>
    </row>
    <row r="176" spans="6:6" ht="12.75">
      <c r="F176" s="162"/>
    </row>
    <row r="177" spans="6:6" ht="12.75">
      <c r="F177" s="162"/>
    </row>
    <row r="178" spans="6:6" ht="12.75">
      <c r="F178" s="162"/>
    </row>
    <row r="179" spans="6:6" ht="12.75">
      <c r="F179" s="162"/>
    </row>
    <row r="180" spans="6:6" ht="12.75">
      <c r="F180" s="162"/>
    </row>
    <row r="181" spans="6:6" ht="12.75">
      <c r="F181" s="162"/>
    </row>
    <row r="182" spans="6:6" ht="12.75">
      <c r="F182" s="162"/>
    </row>
    <row r="183" spans="6:6" ht="12.75">
      <c r="F183" s="162"/>
    </row>
    <row r="184" spans="6:6" ht="12.75">
      <c r="F184" s="162"/>
    </row>
    <row r="185" spans="6:6" ht="12.75">
      <c r="F185" s="162"/>
    </row>
    <row r="186" spans="6:6" ht="12.75">
      <c r="F186" s="162"/>
    </row>
    <row r="187" spans="6:6" ht="12.75">
      <c r="F187" s="162"/>
    </row>
    <row r="188" spans="6:6" ht="12.75">
      <c r="F188" s="162"/>
    </row>
    <row r="189" spans="6:6" ht="12.75">
      <c r="F189" s="162"/>
    </row>
    <row r="190" spans="6:6" ht="12.75">
      <c r="F190" s="162"/>
    </row>
    <row r="191" spans="6:6" ht="12.75">
      <c r="F191" s="162"/>
    </row>
    <row r="192" spans="6:6" ht="12.75">
      <c r="F192" s="162"/>
    </row>
    <row r="193" spans="6:6" ht="12.75">
      <c r="F193" s="162"/>
    </row>
    <row r="194" spans="6:6" ht="12.75">
      <c r="F194" s="162"/>
    </row>
    <row r="195" spans="6:6" ht="12.75">
      <c r="F195" s="162"/>
    </row>
    <row r="196" spans="6:6" ht="12.75">
      <c r="F196" s="162"/>
    </row>
    <row r="197" spans="6:6" ht="12.75">
      <c r="F197" s="162"/>
    </row>
    <row r="198" spans="6:6" ht="12.75">
      <c r="F198" s="162"/>
    </row>
    <row r="199" spans="6:6" ht="12.75">
      <c r="F199" s="162"/>
    </row>
    <row r="200" spans="6:6" ht="12.75">
      <c r="F200" s="162"/>
    </row>
    <row r="201" spans="6:6" ht="12.75">
      <c r="F201" s="162"/>
    </row>
    <row r="202" spans="6:6" ht="12.75">
      <c r="F202" s="162"/>
    </row>
    <row r="203" spans="6:6" ht="12.75">
      <c r="F203" s="162"/>
    </row>
    <row r="204" spans="6:6" ht="12.75">
      <c r="F204" s="162"/>
    </row>
    <row r="205" spans="6:6" ht="12.75">
      <c r="F205" s="162"/>
    </row>
    <row r="206" spans="6:6" ht="12.75">
      <c r="F206" s="162"/>
    </row>
    <row r="207" spans="6:6" ht="12.75">
      <c r="F207" s="162"/>
    </row>
    <row r="208" spans="6:6" ht="12.75">
      <c r="F208" s="162"/>
    </row>
    <row r="209" spans="6:6" ht="12.75">
      <c r="F209" s="162"/>
    </row>
    <row r="210" spans="6:6" ht="12.75">
      <c r="F210" s="162"/>
    </row>
    <row r="211" spans="6:6" ht="12.75">
      <c r="F211" s="162"/>
    </row>
    <row r="212" spans="6:6" ht="12.75">
      <c r="F212" s="162"/>
    </row>
    <row r="213" spans="6:6" ht="12.75">
      <c r="F213" s="162"/>
    </row>
    <row r="214" spans="6:6" ht="12.75">
      <c r="F214" s="162"/>
    </row>
    <row r="215" spans="6:6" ht="12.75">
      <c r="F215" s="162"/>
    </row>
    <row r="216" spans="6:6" ht="12.75">
      <c r="F216" s="162"/>
    </row>
    <row r="217" spans="6:6" ht="12.75">
      <c r="F217" s="162"/>
    </row>
    <row r="218" spans="6:6" ht="12.75">
      <c r="F218" s="162"/>
    </row>
    <row r="219" spans="6:6" ht="12.75">
      <c r="F219" s="162"/>
    </row>
    <row r="220" spans="6:6" ht="12.75">
      <c r="F220" s="162"/>
    </row>
    <row r="221" spans="6:6" ht="12.75">
      <c r="F221" s="162"/>
    </row>
    <row r="222" spans="6:6" ht="12.75">
      <c r="F222" s="162"/>
    </row>
    <row r="223" spans="6:6" ht="12.75">
      <c r="F223" s="162"/>
    </row>
    <row r="224" spans="6:6" ht="12.75">
      <c r="F224" s="162"/>
    </row>
    <row r="225" spans="6:6" ht="12.75">
      <c r="F225" s="162"/>
    </row>
    <row r="226" spans="6:6" ht="12.75">
      <c r="F226" s="162"/>
    </row>
    <row r="227" spans="6:6" ht="12.75">
      <c r="F227" s="162"/>
    </row>
    <row r="228" spans="6:6" ht="12.75">
      <c r="F228" s="162"/>
    </row>
    <row r="229" spans="6:6" ht="12.75">
      <c r="F229" s="162"/>
    </row>
    <row r="230" spans="6:6" ht="12.75">
      <c r="F230" s="162"/>
    </row>
    <row r="231" spans="6:6" ht="12.75">
      <c r="F231" s="162"/>
    </row>
    <row r="232" spans="6:6" ht="12.75">
      <c r="F232" s="162"/>
    </row>
    <row r="233" spans="6:6" ht="12.75">
      <c r="F233" s="162"/>
    </row>
    <row r="234" spans="6:6" ht="12.75">
      <c r="F234" s="162"/>
    </row>
    <row r="235" spans="6:6" ht="12.75">
      <c r="F235" s="162"/>
    </row>
    <row r="236" spans="6:6" ht="12.75">
      <c r="F236" s="162"/>
    </row>
    <row r="237" spans="6:6" ht="12.75">
      <c r="F237" s="162"/>
    </row>
    <row r="238" spans="6:6" ht="12.75">
      <c r="F238" s="162"/>
    </row>
    <row r="239" spans="6:6" ht="12.75">
      <c r="F239" s="162"/>
    </row>
    <row r="240" spans="6:6" ht="12.75">
      <c r="F240" s="162"/>
    </row>
    <row r="241" spans="6:6" ht="12.75">
      <c r="F241" s="162"/>
    </row>
    <row r="242" spans="6:6" ht="12.75">
      <c r="F242" s="162"/>
    </row>
    <row r="243" spans="6:6" ht="12.75">
      <c r="F243" s="162"/>
    </row>
    <row r="244" spans="6:6" ht="12.75">
      <c r="F244" s="162"/>
    </row>
    <row r="245" spans="6:6" ht="12.75">
      <c r="F245" s="162"/>
    </row>
    <row r="246" spans="6:6" ht="12.75">
      <c r="F246" s="162"/>
    </row>
    <row r="247" spans="6:6" ht="12.75">
      <c r="F247" s="162"/>
    </row>
    <row r="248" spans="6:6" ht="12.75">
      <c r="F248" s="162"/>
    </row>
    <row r="249" spans="6:6" ht="12.75">
      <c r="F249" s="162"/>
    </row>
    <row r="250" spans="6:6" ht="12.75">
      <c r="F250" s="162"/>
    </row>
    <row r="251" spans="6:6" ht="12.75">
      <c r="F251" s="162"/>
    </row>
    <row r="252" spans="6:6" ht="12.75">
      <c r="F252" s="162"/>
    </row>
    <row r="253" spans="6:6" ht="12.75">
      <c r="F253" s="162"/>
    </row>
    <row r="254" spans="6:6" ht="12.75">
      <c r="F254" s="162"/>
    </row>
    <row r="255" spans="6:6" ht="12.75">
      <c r="F255" s="162"/>
    </row>
    <row r="256" spans="6:6" ht="12.75">
      <c r="F256" s="162"/>
    </row>
    <row r="257" spans="6:6" ht="12.75">
      <c r="F257" s="162"/>
    </row>
    <row r="258" spans="6:6" ht="12.75">
      <c r="F258" s="162"/>
    </row>
    <row r="259" spans="6:6" ht="12.75">
      <c r="F259" s="162"/>
    </row>
    <row r="260" spans="6:6" ht="12.75">
      <c r="F260" s="162"/>
    </row>
    <row r="261" spans="6:6" ht="12.75">
      <c r="F261" s="162"/>
    </row>
    <row r="262" spans="6:6" ht="12.75">
      <c r="F262" s="162"/>
    </row>
    <row r="263" spans="6:6" ht="12.75">
      <c r="F263" s="162"/>
    </row>
    <row r="264" spans="6:6" ht="12.75">
      <c r="F264" s="162"/>
    </row>
    <row r="265" spans="6:6" ht="12.75">
      <c r="F265" s="162"/>
    </row>
    <row r="266" spans="6:6" ht="12.75">
      <c r="F266" s="162"/>
    </row>
    <row r="267" spans="6:6" ht="12.75">
      <c r="F267" s="162"/>
    </row>
    <row r="268" spans="6:6" ht="12.75">
      <c r="F268" s="162"/>
    </row>
    <row r="269" spans="6:6" ht="12.75">
      <c r="F269" s="162"/>
    </row>
    <row r="270" spans="6:6" ht="12.75">
      <c r="F270" s="162"/>
    </row>
    <row r="271" spans="6:6" ht="12.75">
      <c r="F271" s="162"/>
    </row>
    <row r="272" spans="6:6" ht="12.75">
      <c r="F272" s="162"/>
    </row>
    <row r="273" spans="6:6" ht="12.75">
      <c r="F273" s="162"/>
    </row>
    <row r="274" spans="6:6" ht="12.75">
      <c r="F274" s="162"/>
    </row>
    <row r="275" spans="6:6" ht="12.75">
      <c r="F275" s="162"/>
    </row>
    <row r="276" spans="6:6" ht="12.75">
      <c r="F276" s="162"/>
    </row>
    <row r="277" spans="6:6" ht="12.75">
      <c r="F277" s="162"/>
    </row>
    <row r="278" spans="6:6" ht="12.75">
      <c r="F278" s="162"/>
    </row>
    <row r="279" spans="6:6" ht="12.75">
      <c r="F279" s="162"/>
    </row>
    <row r="280" spans="6:6" ht="12.75">
      <c r="F280" s="162"/>
    </row>
    <row r="281" spans="6:6" ht="12.75">
      <c r="F281" s="162"/>
    </row>
    <row r="282" spans="6:6" ht="12.75">
      <c r="F282" s="162"/>
    </row>
    <row r="283" spans="6:6" ht="12.75">
      <c r="F283" s="162"/>
    </row>
    <row r="284" spans="6:6" ht="12.75">
      <c r="F284" s="162"/>
    </row>
    <row r="285" spans="6:6" ht="12.75">
      <c r="F285" s="162"/>
    </row>
    <row r="286" spans="6:6" ht="12.75">
      <c r="F286" s="162"/>
    </row>
    <row r="287" spans="6:6" ht="12.75">
      <c r="F287" s="162"/>
    </row>
    <row r="288" spans="6:6" ht="12.75">
      <c r="F288" s="162"/>
    </row>
    <row r="289" spans="6:6" ht="12.75">
      <c r="F289" s="162"/>
    </row>
    <row r="290" spans="6:6" ht="12.75">
      <c r="F290" s="162"/>
    </row>
    <row r="291" spans="6:6" ht="12.75">
      <c r="F291" s="162"/>
    </row>
    <row r="292" spans="6:6" ht="12.75">
      <c r="F292" s="162"/>
    </row>
    <row r="293" spans="6:6" ht="12.75">
      <c r="F293" s="162"/>
    </row>
    <row r="294" spans="6:6" ht="12.75">
      <c r="F294" s="162"/>
    </row>
    <row r="295" spans="6:6" ht="12.75">
      <c r="F295" s="162"/>
    </row>
    <row r="296" spans="6:6" ht="12.75">
      <c r="F296" s="162"/>
    </row>
    <row r="297" spans="6:6" ht="12.75">
      <c r="F297" s="162"/>
    </row>
    <row r="298" spans="6:6" ht="12.75">
      <c r="F298" s="162"/>
    </row>
    <row r="299" spans="6:6" ht="12.75">
      <c r="F299" s="162"/>
    </row>
    <row r="300" spans="6:6" ht="12.75">
      <c r="F300" s="162"/>
    </row>
    <row r="301" spans="6:6" ht="12.75">
      <c r="F301" s="162"/>
    </row>
    <row r="302" spans="6:6" ht="12.75">
      <c r="F302" s="162"/>
    </row>
    <row r="303" spans="6:6" ht="12.75">
      <c r="F303" s="162"/>
    </row>
    <row r="304" spans="6:6" ht="12.75">
      <c r="F304" s="162"/>
    </row>
    <row r="305" spans="6:6" ht="12.75">
      <c r="F305" s="162"/>
    </row>
    <row r="306" spans="6:6" ht="12.75">
      <c r="F306" s="162"/>
    </row>
    <row r="307" spans="6:6" ht="12.75">
      <c r="F307" s="162"/>
    </row>
    <row r="308" spans="6:6" ht="12.75">
      <c r="F308" s="162"/>
    </row>
    <row r="309" spans="6:6" ht="12.75">
      <c r="F309" s="162"/>
    </row>
    <row r="310" spans="6:6" ht="12.75">
      <c r="F310" s="162"/>
    </row>
    <row r="311" spans="6:6" ht="12.75">
      <c r="F311" s="162"/>
    </row>
    <row r="312" spans="6:6" ht="12.75">
      <c r="F312" s="162"/>
    </row>
    <row r="313" spans="6:6" ht="12.75">
      <c r="F313" s="162"/>
    </row>
    <row r="314" spans="6:6" ht="12.75">
      <c r="F314" s="162"/>
    </row>
    <row r="315" spans="6:6" ht="12.75">
      <c r="F315" s="162"/>
    </row>
    <row r="316" spans="6:6" ht="12.75">
      <c r="F316" s="162"/>
    </row>
    <row r="317" spans="6:6" ht="12.75">
      <c r="F317" s="162"/>
    </row>
    <row r="318" spans="6:6" ht="12.75">
      <c r="F318" s="162"/>
    </row>
    <row r="319" spans="6:6" ht="12.75">
      <c r="F319" s="162"/>
    </row>
    <row r="320" spans="6:6" ht="12.75">
      <c r="F320" s="162"/>
    </row>
    <row r="321" spans="6:6" ht="12.75">
      <c r="F321" s="162"/>
    </row>
    <row r="322" spans="6:6" ht="12.75">
      <c r="F322" s="162"/>
    </row>
    <row r="323" spans="6:6" ht="12.75">
      <c r="F323" s="162"/>
    </row>
    <row r="324" spans="6:6" ht="12.75">
      <c r="F324" s="162"/>
    </row>
    <row r="325" spans="6:6" ht="12.75">
      <c r="F325" s="162"/>
    </row>
    <row r="326" spans="6:6" ht="12.75">
      <c r="F326" s="162"/>
    </row>
    <row r="327" spans="6:6" ht="12.75">
      <c r="F327" s="162"/>
    </row>
    <row r="328" spans="6:6" ht="12.75">
      <c r="F328" s="162"/>
    </row>
    <row r="329" spans="6:6" ht="12.75">
      <c r="F329" s="162"/>
    </row>
    <row r="330" spans="6:6" ht="12.75">
      <c r="F330" s="162"/>
    </row>
    <row r="331" spans="6:6" ht="12.75">
      <c r="F331" s="162"/>
    </row>
    <row r="332" spans="6:6" ht="12.75">
      <c r="F332" s="162"/>
    </row>
    <row r="333" spans="6:6" ht="12.75">
      <c r="F333" s="162"/>
    </row>
    <row r="334" spans="6:6" ht="12.75">
      <c r="F334" s="162"/>
    </row>
    <row r="335" spans="6:6" ht="12.75">
      <c r="F335" s="162"/>
    </row>
    <row r="336" spans="6:6" ht="12.75">
      <c r="F336" s="162"/>
    </row>
    <row r="337" spans="6:6" ht="12.75">
      <c r="F337" s="162"/>
    </row>
    <row r="338" spans="6:6" ht="12.75">
      <c r="F338" s="162"/>
    </row>
    <row r="339" spans="6:6" ht="12.75">
      <c r="F339" s="162"/>
    </row>
    <row r="340" spans="6:6" ht="12.75">
      <c r="F340" s="162"/>
    </row>
    <row r="341" spans="6:6" ht="12.75">
      <c r="F341" s="162"/>
    </row>
    <row r="342" spans="6:6" ht="12.75">
      <c r="F342" s="162"/>
    </row>
    <row r="343" spans="6:6" ht="12.75">
      <c r="F343" s="162"/>
    </row>
    <row r="344" spans="6:6" ht="12.75">
      <c r="F344" s="162"/>
    </row>
    <row r="345" spans="6:6" ht="12.75">
      <c r="F345" s="162"/>
    </row>
    <row r="346" spans="6:6" ht="12.75">
      <c r="F346" s="162"/>
    </row>
    <row r="347" spans="6:6" ht="12.75">
      <c r="F347" s="162"/>
    </row>
    <row r="348" spans="6:6" ht="12.75">
      <c r="F348" s="162"/>
    </row>
    <row r="349" spans="6:6" ht="12.75">
      <c r="F349" s="162"/>
    </row>
    <row r="350" spans="6:6" ht="12.75">
      <c r="F350" s="162"/>
    </row>
    <row r="351" spans="6:6" ht="12.75">
      <c r="F351" s="162"/>
    </row>
    <row r="352" spans="6:6" ht="12.75">
      <c r="F352" s="162"/>
    </row>
    <row r="353" spans="6:6" ht="12.75">
      <c r="F353" s="162"/>
    </row>
    <row r="354" spans="6:6" ht="12.75">
      <c r="F354" s="162"/>
    </row>
    <row r="355" spans="6:6" ht="12.75">
      <c r="F355" s="162"/>
    </row>
    <row r="356" spans="6:6" ht="12.75">
      <c r="F356" s="162"/>
    </row>
    <row r="357" spans="6:6" ht="12.75">
      <c r="F357" s="162"/>
    </row>
    <row r="358" spans="6:6" ht="12.75">
      <c r="F358" s="162"/>
    </row>
    <row r="359" spans="6:6" ht="12.75">
      <c r="F359" s="162"/>
    </row>
    <row r="360" spans="6:6" ht="12.75">
      <c r="F360" s="162"/>
    </row>
    <row r="361" spans="6:6" ht="12.75">
      <c r="F361" s="162"/>
    </row>
    <row r="362" spans="6:6" ht="12.75">
      <c r="F362" s="162"/>
    </row>
    <row r="363" spans="6:6" ht="12.75">
      <c r="F363" s="162"/>
    </row>
    <row r="364" spans="6:6" ht="12.75">
      <c r="F364" s="162"/>
    </row>
    <row r="365" spans="6:6" ht="12.75">
      <c r="F365" s="162"/>
    </row>
    <row r="366" spans="6:6" ht="12.75">
      <c r="F366" s="162"/>
    </row>
    <row r="367" spans="6:6" ht="12.75">
      <c r="F367" s="162"/>
    </row>
    <row r="368" spans="6:6" ht="12.75">
      <c r="F368" s="162"/>
    </row>
    <row r="369" spans="6:6" ht="12.75">
      <c r="F369" s="162"/>
    </row>
    <row r="370" spans="6:6" ht="12.75">
      <c r="F370" s="162"/>
    </row>
    <row r="371" spans="6:6" ht="12.75">
      <c r="F371" s="162"/>
    </row>
    <row r="372" spans="6:6" ht="12.75">
      <c r="F372" s="162"/>
    </row>
    <row r="373" spans="6:6" ht="12.75">
      <c r="F373" s="162"/>
    </row>
    <row r="374" spans="6:6" ht="12.75">
      <c r="F374" s="162"/>
    </row>
    <row r="375" spans="6:6" ht="12.75">
      <c r="F375" s="162"/>
    </row>
    <row r="376" spans="6:6" ht="12.75">
      <c r="F376" s="162"/>
    </row>
    <row r="377" spans="6:6" ht="12.75">
      <c r="F377" s="162"/>
    </row>
    <row r="378" spans="6:6" ht="12.75">
      <c r="F378" s="162"/>
    </row>
    <row r="379" spans="6:6" ht="12.75">
      <c r="F379" s="162"/>
    </row>
    <row r="380" spans="6:6" ht="12.75">
      <c r="F380" s="162"/>
    </row>
    <row r="381" spans="6:6" ht="12.75">
      <c r="F381" s="162"/>
    </row>
    <row r="382" spans="6:6" ht="12.75">
      <c r="F382" s="162"/>
    </row>
    <row r="383" spans="6:6" ht="12.75">
      <c r="F383" s="162"/>
    </row>
    <row r="384" spans="6:6" ht="12.75">
      <c r="F384" s="162"/>
    </row>
    <row r="385" spans="6:6" ht="12.75">
      <c r="F385" s="162"/>
    </row>
    <row r="386" spans="6:6" ht="12.75">
      <c r="F386" s="162"/>
    </row>
    <row r="387" spans="6:6" ht="12.75">
      <c r="F387" s="162"/>
    </row>
    <row r="388" spans="6:6" ht="12.75">
      <c r="F388" s="162"/>
    </row>
    <row r="389" spans="6:6" ht="12.75">
      <c r="F389" s="162"/>
    </row>
    <row r="390" spans="6:6" ht="12.75">
      <c r="F390" s="162"/>
    </row>
    <row r="391" spans="6:6" ht="12.75">
      <c r="F391" s="162"/>
    </row>
    <row r="392" spans="6:6" ht="12.75">
      <c r="F392" s="162"/>
    </row>
    <row r="393" spans="6:6" ht="12.75">
      <c r="F393" s="162"/>
    </row>
    <row r="394" spans="6:6" ht="12.75">
      <c r="F394" s="162"/>
    </row>
    <row r="395" spans="6:6" ht="12.75">
      <c r="F395" s="162"/>
    </row>
    <row r="396" spans="6:6" ht="12.75">
      <c r="F396" s="162"/>
    </row>
    <row r="397" spans="6:6" ht="12.75">
      <c r="F397" s="162"/>
    </row>
    <row r="398" spans="6:6" ht="12.75">
      <c r="F398" s="162"/>
    </row>
    <row r="399" spans="6:6" ht="12.75">
      <c r="F399" s="162"/>
    </row>
    <row r="400" spans="6:6" ht="12.75">
      <c r="F400" s="162"/>
    </row>
    <row r="401" spans="6:6" ht="12.75">
      <c r="F401" s="162"/>
    </row>
    <row r="402" spans="6:6" ht="12.75">
      <c r="F402" s="162"/>
    </row>
    <row r="403" spans="6:6" ht="12.75">
      <c r="F403" s="162"/>
    </row>
    <row r="404" spans="6:6" ht="12.75">
      <c r="F404" s="162"/>
    </row>
    <row r="405" spans="6:6" ht="12.75">
      <c r="F405" s="162"/>
    </row>
    <row r="406" spans="6:6" ht="12.75">
      <c r="F406" s="162"/>
    </row>
    <row r="407" spans="6:6" ht="12.75">
      <c r="F407" s="162"/>
    </row>
    <row r="408" spans="6:6" ht="12.75">
      <c r="F408" s="162"/>
    </row>
    <row r="409" spans="6:6" ht="12.75">
      <c r="F409" s="162"/>
    </row>
    <row r="410" spans="6:6" ht="12.75">
      <c r="F410" s="162"/>
    </row>
    <row r="411" spans="6:6" ht="12.75">
      <c r="F411" s="162"/>
    </row>
    <row r="412" spans="6:6" ht="12.75">
      <c r="F412" s="162"/>
    </row>
    <row r="413" spans="6:6" ht="12.75">
      <c r="F413" s="162"/>
    </row>
    <row r="414" spans="6:6" ht="12.75">
      <c r="F414" s="162"/>
    </row>
    <row r="415" spans="6:6" ht="12.75">
      <c r="F415" s="162"/>
    </row>
    <row r="416" spans="6:6" ht="12.75">
      <c r="F416" s="162"/>
    </row>
    <row r="417" spans="6:6" ht="12.75">
      <c r="F417" s="162"/>
    </row>
    <row r="418" spans="6:6" ht="12.75">
      <c r="F418" s="162"/>
    </row>
    <row r="419" spans="6:6" ht="12.75">
      <c r="F419" s="162"/>
    </row>
    <row r="420" spans="6:6" ht="12.75">
      <c r="F420" s="162"/>
    </row>
    <row r="421" spans="6:6" ht="12.75">
      <c r="F421" s="162"/>
    </row>
    <row r="422" spans="6:6" ht="12.75">
      <c r="F422" s="162"/>
    </row>
    <row r="423" spans="6:6" ht="12.75">
      <c r="F423" s="162"/>
    </row>
    <row r="424" spans="6:6" ht="12.75">
      <c r="F424" s="162"/>
    </row>
    <row r="425" spans="6:6" ht="12.75">
      <c r="F425" s="162"/>
    </row>
    <row r="426" spans="6:6" ht="12.75">
      <c r="F426" s="162"/>
    </row>
    <row r="427" spans="6:6" ht="12.75">
      <c r="F427" s="162"/>
    </row>
    <row r="428" spans="6:6" ht="12.75">
      <c r="F428" s="162"/>
    </row>
    <row r="429" spans="6:6" ht="12.75">
      <c r="F429" s="162"/>
    </row>
    <row r="430" spans="6:6" ht="12.75">
      <c r="F430" s="162"/>
    </row>
    <row r="431" spans="6:6" ht="12.75">
      <c r="F431" s="162"/>
    </row>
    <row r="432" spans="6:6" ht="12.75">
      <c r="F432" s="162"/>
    </row>
    <row r="433" spans="6:6" ht="12.75">
      <c r="F433" s="162"/>
    </row>
    <row r="434" spans="6:6" ht="12.75">
      <c r="F434" s="162"/>
    </row>
    <row r="435" spans="6:6" ht="12.75">
      <c r="F435" s="162"/>
    </row>
    <row r="436" spans="6:6" ht="12.75">
      <c r="F436" s="162"/>
    </row>
    <row r="437" spans="6:6" ht="12.75">
      <c r="F437" s="162"/>
    </row>
    <row r="438" spans="6:6" ht="12.75">
      <c r="F438" s="162"/>
    </row>
    <row r="439" spans="6:6" ht="12.75">
      <c r="F439" s="162"/>
    </row>
    <row r="440" spans="6:6" ht="12.75">
      <c r="F440" s="162"/>
    </row>
    <row r="441" spans="6:6" ht="12.75">
      <c r="F441" s="162"/>
    </row>
    <row r="442" spans="6:6" ht="12.75">
      <c r="F442" s="162"/>
    </row>
    <row r="443" spans="6:6" ht="12.75">
      <c r="F443" s="162"/>
    </row>
    <row r="444" spans="6:6" ht="12.75">
      <c r="F444" s="162"/>
    </row>
    <row r="445" spans="6:6" ht="12.75">
      <c r="F445" s="162"/>
    </row>
    <row r="446" spans="6:6" ht="12.75">
      <c r="F446" s="162"/>
    </row>
    <row r="447" spans="6:6" ht="12.75">
      <c r="F447" s="162"/>
    </row>
    <row r="448" spans="6:6" ht="12.75">
      <c r="F448" s="162"/>
    </row>
    <row r="449" spans="6:6" ht="12.75">
      <c r="F449" s="162"/>
    </row>
    <row r="450" spans="6:6" ht="12.75">
      <c r="F450" s="162"/>
    </row>
    <row r="451" spans="6:6" ht="12.75">
      <c r="F451" s="162"/>
    </row>
    <row r="452" spans="6:6" ht="12.75">
      <c r="F452" s="162"/>
    </row>
    <row r="453" spans="6:6" ht="12.75">
      <c r="F453" s="162"/>
    </row>
    <row r="454" spans="6:6" ht="12.75">
      <c r="F454" s="162"/>
    </row>
    <row r="455" spans="6:6" ht="12.75">
      <c r="F455" s="162"/>
    </row>
    <row r="456" spans="6:6" ht="12.75">
      <c r="F456" s="162"/>
    </row>
    <row r="457" spans="6:6" ht="12.75">
      <c r="F457" s="162"/>
    </row>
    <row r="458" spans="6:6" ht="12.75">
      <c r="F458" s="162"/>
    </row>
    <row r="459" spans="6:6" ht="12.75">
      <c r="F459" s="162"/>
    </row>
    <row r="460" spans="6:6" ht="12.75">
      <c r="F460" s="162"/>
    </row>
    <row r="461" spans="6:6" ht="12.75">
      <c r="F461" s="162"/>
    </row>
    <row r="462" spans="6:6" ht="12.75">
      <c r="F462" s="162"/>
    </row>
    <row r="463" spans="6:6" ht="12.75">
      <c r="F463" s="162"/>
    </row>
    <row r="464" spans="6:6" ht="12.75">
      <c r="F464" s="162"/>
    </row>
    <row r="465" spans="6:6" ht="12.75">
      <c r="F465" s="162"/>
    </row>
    <row r="466" spans="6:6" ht="12.75">
      <c r="F466" s="162"/>
    </row>
    <row r="467" spans="6:6" ht="12.75">
      <c r="F467" s="162"/>
    </row>
    <row r="468" spans="6:6" ht="12.75">
      <c r="F468" s="162"/>
    </row>
    <row r="469" spans="6:6" ht="12.75">
      <c r="F469" s="162"/>
    </row>
    <row r="470" spans="6:6" ht="12.75">
      <c r="F470" s="162"/>
    </row>
    <row r="471" spans="6:6" ht="12.75">
      <c r="F471" s="162"/>
    </row>
    <row r="472" spans="6:6" ht="12.75">
      <c r="F472" s="162"/>
    </row>
    <row r="473" spans="6:6" ht="12.75">
      <c r="F473" s="162"/>
    </row>
    <row r="474" spans="6:6" ht="12.75">
      <c r="F474" s="162"/>
    </row>
    <row r="475" spans="6:6" ht="12.75">
      <c r="F475" s="162"/>
    </row>
    <row r="476" spans="6:6" ht="12.75">
      <c r="F476" s="162"/>
    </row>
    <row r="477" spans="6:6" ht="12.75">
      <c r="F477" s="162"/>
    </row>
    <row r="478" spans="6:6" ht="12.75">
      <c r="F478" s="162"/>
    </row>
    <row r="479" spans="6:6" ht="12.75">
      <c r="F479" s="162"/>
    </row>
    <row r="480" spans="6:6" ht="12.75">
      <c r="F480" s="162"/>
    </row>
    <row r="481" spans="6:6" ht="12.75">
      <c r="F481" s="162"/>
    </row>
    <row r="482" spans="6:6" ht="12.75">
      <c r="F482" s="162"/>
    </row>
    <row r="483" spans="6:6" ht="12.75">
      <c r="F483" s="162"/>
    </row>
    <row r="484" spans="6:6" ht="12.75">
      <c r="F484" s="162"/>
    </row>
    <row r="485" spans="6:6" ht="12.75">
      <c r="F485" s="162"/>
    </row>
    <row r="486" spans="6:6" ht="12.75">
      <c r="F486" s="162"/>
    </row>
    <row r="487" spans="6:6" ht="12.75">
      <c r="F487" s="162"/>
    </row>
    <row r="488" spans="6:6" ht="12.75">
      <c r="F488" s="162"/>
    </row>
    <row r="489" spans="6:6" ht="12.75">
      <c r="F489" s="162"/>
    </row>
    <row r="490" spans="6:6" ht="12.75">
      <c r="F490" s="162"/>
    </row>
    <row r="491" spans="6:6" ht="12.75">
      <c r="F491" s="162"/>
    </row>
    <row r="492" spans="6:6" ht="12.75">
      <c r="F492" s="162"/>
    </row>
    <row r="493" spans="6:6" ht="12.75">
      <c r="F493" s="162"/>
    </row>
    <row r="494" spans="6:6" ht="12.75">
      <c r="F494" s="162"/>
    </row>
    <row r="495" spans="6:6" ht="12.75">
      <c r="F495" s="162"/>
    </row>
    <row r="496" spans="6:6" ht="12.75">
      <c r="F496" s="162"/>
    </row>
    <row r="497" spans="6:6" ht="12.75">
      <c r="F497" s="162"/>
    </row>
    <row r="498" spans="6:6" ht="12.75">
      <c r="F498" s="162"/>
    </row>
    <row r="499" spans="6:6" ht="12.75">
      <c r="F499" s="162"/>
    </row>
    <row r="500" spans="6:6" ht="12.75">
      <c r="F500" s="162"/>
    </row>
    <row r="501" spans="6:6" ht="12.75">
      <c r="F501" s="162"/>
    </row>
    <row r="502" spans="6:6" ht="12.75">
      <c r="F502" s="162"/>
    </row>
    <row r="503" spans="6:6" ht="12.75">
      <c r="F503" s="162"/>
    </row>
    <row r="504" spans="6:6" ht="12.75">
      <c r="F504" s="162"/>
    </row>
    <row r="505" spans="6:6" ht="12.75">
      <c r="F505" s="162"/>
    </row>
    <row r="506" spans="6:6" ht="12.75">
      <c r="F506" s="162"/>
    </row>
    <row r="507" spans="6:6" ht="12.75">
      <c r="F507" s="162"/>
    </row>
    <row r="508" spans="6:6" ht="12.75">
      <c r="F508" s="162"/>
    </row>
    <row r="509" spans="6:6" ht="12.75">
      <c r="F509" s="162"/>
    </row>
    <row r="510" spans="6:6" ht="12.75">
      <c r="F510" s="162"/>
    </row>
    <row r="511" spans="6:6" ht="12.75">
      <c r="F511" s="162"/>
    </row>
    <row r="512" spans="6:6" ht="12.75">
      <c r="F512" s="162"/>
    </row>
    <row r="513" spans="6:6" ht="12.75">
      <c r="F513" s="162"/>
    </row>
    <row r="514" spans="6:6" ht="12.75">
      <c r="F514" s="162"/>
    </row>
    <row r="515" spans="6:6" ht="12.75">
      <c r="F515" s="162"/>
    </row>
    <row r="516" spans="6:6" ht="12.75">
      <c r="F516" s="162"/>
    </row>
    <row r="517" spans="6:6" ht="12.75">
      <c r="F517" s="162"/>
    </row>
    <row r="518" spans="6:6" ht="12.75">
      <c r="F518" s="162"/>
    </row>
    <row r="519" spans="6:6" ht="12.75">
      <c r="F519" s="162"/>
    </row>
    <row r="520" spans="6:6" ht="12.75">
      <c r="F520" s="162"/>
    </row>
    <row r="521" spans="6:6" ht="12.75">
      <c r="F521" s="162"/>
    </row>
    <row r="522" spans="6:6" ht="12.75">
      <c r="F522" s="162"/>
    </row>
    <row r="523" spans="6:6" ht="12.75">
      <c r="F523" s="162"/>
    </row>
    <row r="524" spans="6:6" ht="12.75">
      <c r="F524" s="162"/>
    </row>
    <row r="525" spans="6:6" ht="12.75">
      <c r="F525" s="162"/>
    </row>
    <row r="526" spans="6:6" ht="12.75">
      <c r="F526" s="162"/>
    </row>
    <row r="527" spans="6:6" ht="12.75">
      <c r="F527" s="162"/>
    </row>
    <row r="528" spans="6:6" ht="12.75">
      <c r="F528" s="162"/>
    </row>
    <row r="529" spans="6:6" ht="12.75">
      <c r="F529" s="162"/>
    </row>
    <row r="530" spans="6:6" ht="12.75">
      <c r="F530" s="162"/>
    </row>
    <row r="531" spans="6:6" ht="12.75">
      <c r="F531" s="162"/>
    </row>
    <row r="532" spans="6:6" ht="12.75">
      <c r="F532" s="162"/>
    </row>
    <row r="533" spans="6:6" ht="12.75">
      <c r="F533" s="162"/>
    </row>
    <row r="534" spans="6:6" ht="12.75">
      <c r="F534" s="162"/>
    </row>
    <row r="535" spans="6:6" ht="12.75">
      <c r="F535" s="162"/>
    </row>
    <row r="536" spans="6:6" ht="12.75">
      <c r="F536" s="162"/>
    </row>
    <row r="537" spans="6:6" ht="12.75">
      <c r="F537" s="162"/>
    </row>
    <row r="538" spans="6:6" ht="12.75">
      <c r="F538" s="162"/>
    </row>
    <row r="539" spans="6:6" ht="12.75">
      <c r="F539" s="162"/>
    </row>
    <row r="540" spans="6:6" ht="12.75">
      <c r="F540" s="162"/>
    </row>
    <row r="541" spans="6:6" ht="12.75">
      <c r="F541" s="162"/>
    </row>
    <row r="542" spans="6:6" ht="12.75">
      <c r="F542" s="162"/>
    </row>
    <row r="543" spans="6:6" ht="12.75">
      <c r="F543" s="162"/>
    </row>
    <row r="544" spans="6:6" ht="12.75">
      <c r="F544" s="162"/>
    </row>
    <row r="545" spans="6:6" ht="12.75">
      <c r="F545" s="162"/>
    </row>
    <row r="546" spans="6:6" ht="12.75">
      <c r="F546" s="162"/>
    </row>
    <row r="547" spans="6:6" ht="12.75">
      <c r="F547" s="162"/>
    </row>
    <row r="548" spans="6:6" ht="12.75">
      <c r="F548" s="162"/>
    </row>
    <row r="549" spans="6:6" ht="12.75">
      <c r="F549" s="162"/>
    </row>
    <row r="550" spans="6:6" ht="12.75">
      <c r="F550" s="162"/>
    </row>
    <row r="551" spans="6:6" ht="12.75">
      <c r="F551" s="162"/>
    </row>
    <row r="552" spans="6:6" ht="12.75">
      <c r="F552" s="162"/>
    </row>
    <row r="553" spans="6:6" ht="12.75">
      <c r="F553" s="162"/>
    </row>
    <row r="554" spans="6:6" ht="12.75">
      <c r="F554" s="162"/>
    </row>
    <row r="555" spans="6:6" ht="12.75">
      <c r="F555" s="162"/>
    </row>
    <row r="556" spans="6:6" ht="12.75">
      <c r="F556" s="162"/>
    </row>
    <row r="557" spans="6:6" ht="12.75">
      <c r="F557" s="162"/>
    </row>
    <row r="558" spans="6:6" ht="12.75">
      <c r="F558" s="162"/>
    </row>
    <row r="559" spans="6:6" ht="12.75">
      <c r="F559" s="162"/>
    </row>
    <row r="560" spans="6:6" ht="12.75">
      <c r="F560" s="162"/>
    </row>
    <row r="561" spans="6:6" ht="12.75">
      <c r="F561" s="162"/>
    </row>
    <row r="562" spans="6:6" ht="12.75">
      <c r="F562" s="162"/>
    </row>
    <row r="563" spans="6:6" ht="12.75">
      <c r="F563" s="162"/>
    </row>
    <row r="564" spans="6:6" ht="12.75">
      <c r="F564" s="162"/>
    </row>
    <row r="565" spans="6:6" ht="12.75">
      <c r="F565" s="162"/>
    </row>
    <row r="566" spans="6:6" ht="12.75">
      <c r="F566" s="162"/>
    </row>
    <row r="567" spans="6:6" ht="12.75">
      <c r="F567" s="162"/>
    </row>
    <row r="568" spans="6:6" ht="12.75">
      <c r="F568" s="162"/>
    </row>
    <row r="569" spans="6:6" ht="12.75">
      <c r="F569" s="162"/>
    </row>
    <row r="570" spans="6:6" ht="12.75">
      <c r="F570" s="162"/>
    </row>
    <row r="571" spans="6:6" ht="12.75">
      <c r="F571" s="162"/>
    </row>
    <row r="572" spans="6:6" ht="12.75">
      <c r="F572" s="162"/>
    </row>
    <row r="573" spans="6:6" ht="12.75">
      <c r="F573" s="162"/>
    </row>
    <row r="574" spans="6:6" ht="12.75">
      <c r="F574" s="162"/>
    </row>
    <row r="575" spans="6:6" ht="12.75">
      <c r="F575" s="162"/>
    </row>
    <row r="576" spans="6:6" ht="12.75">
      <c r="F576" s="162"/>
    </row>
    <row r="577" spans="6:6" ht="12.75">
      <c r="F577" s="162"/>
    </row>
    <row r="578" spans="6:6" ht="12.75">
      <c r="F578" s="162"/>
    </row>
    <row r="579" spans="6:6" ht="12.75">
      <c r="F579" s="162"/>
    </row>
    <row r="580" spans="6:6" ht="12.75">
      <c r="F580" s="162"/>
    </row>
    <row r="581" spans="6:6" ht="12.75">
      <c r="F581" s="162"/>
    </row>
    <row r="582" spans="6:6" ht="12.75">
      <c r="F582" s="162"/>
    </row>
    <row r="583" spans="6:6" ht="12.75">
      <c r="F583" s="162"/>
    </row>
    <row r="584" spans="6:6" ht="12.75">
      <c r="F584" s="162"/>
    </row>
    <row r="585" spans="6:6" ht="12.75">
      <c r="F585" s="162"/>
    </row>
    <row r="586" spans="6:6" ht="12.75">
      <c r="F586" s="162"/>
    </row>
    <row r="587" spans="6:6" ht="12.75">
      <c r="F587" s="162"/>
    </row>
    <row r="588" spans="6:6" ht="12.75">
      <c r="F588" s="162"/>
    </row>
    <row r="589" spans="6:6" ht="12.75">
      <c r="F589" s="162"/>
    </row>
    <row r="590" spans="6:6" ht="12.75">
      <c r="F590" s="162"/>
    </row>
    <row r="591" spans="6:6" ht="12.75">
      <c r="F591" s="162"/>
    </row>
    <row r="592" spans="6:6" ht="12.75">
      <c r="F592" s="162"/>
    </row>
    <row r="593" spans="6:6" ht="12.75">
      <c r="F593" s="162"/>
    </row>
    <row r="594" spans="6:6" ht="12.75">
      <c r="F594" s="162"/>
    </row>
    <row r="595" spans="6:6" ht="12.75">
      <c r="F595" s="162"/>
    </row>
    <row r="596" spans="6:6" ht="12.75">
      <c r="F596" s="162"/>
    </row>
    <row r="597" spans="6:6" ht="12.75">
      <c r="F597" s="162"/>
    </row>
    <row r="598" spans="6:6" ht="12.75">
      <c r="F598" s="162"/>
    </row>
    <row r="599" spans="6:6" ht="12.75">
      <c r="F599" s="162"/>
    </row>
    <row r="600" spans="6:6" ht="12.75">
      <c r="F600" s="162"/>
    </row>
    <row r="601" spans="6:6" ht="12.75">
      <c r="F601" s="162"/>
    </row>
    <row r="602" spans="6:6" ht="12.75">
      <c r="F602" s="162"/>
    </row>
    <row r="603" spans="6:6" ht="12.75">
      <c r="F603" s="162"/>
    </row>
    <row r="604" spans="6:6" ht="12.75">
      <c r="F604" s="162"/>
    </row>
    <row r="605" spans="6:6" ht="12.75">
      <c r="F605" s="162"/>
    </row>
    <row r="606" spans="6:6" ht="12.75">
      <c r="F606" s="162"/>
    </row>
    <row r="607" spans="6:6" ht="12.75">
      <c r="F607" s="162"/>
    </row>
    <row r="608" spans="6:6" ht="12.75">
      <c r="F608" s="162"/>
    </row>
    <row r="609" spans="6:6" ht="12.75">
      <c r="F609" s="162"/>
    </row>
    <row r="610" spans="6:6" ht="12.75">
      <c r="F610" s="162"/>
    </row>
    <row r="611" spans="6:6" ht="12.75">
      <c r="F611" s="162"/>
    </row>
    <row r="612" spans="6:6" ht="12.75">
      <c r="F612" s="162"/>
    </row>
    <row r="613" spans="6:6" ht="12.75">
      <c r="F613" s="162"/>
    </row>
    <row r="614" spans="6:6" ht="12.75">
      <c r="F614" s="162"/>
    </row>
    <row r="615" spans="6:6" ht="12.75">
      <c r="F615" s="162"/>
    </row>
    <row r="616" spans="6:6" ht="12.75">
      <c r="F616" s="162"/>
    </row>
    <row r="617" spans="6:6" ht="12.75">
      <c r="F617" s="162"/>
    </row>
    <row r="618" spans="6:6" ht="12.75">
      <c r="F618" s="162"/>
    </row>
    <row r="619" spans="6:6" ht="12.75">
      <c r="F619" s="162"/>
    </row>
    <row r="620" spans="6:6" ht="12.75">
      <c r="F620" s="162"/>
    </row>
    <row r="621" spans="6:6" ht="12.75">
      <c r="F621" s="162"/>
    </row>
    <row r="622" spans="6:6" ht="12.75">
      <c r="F622" s="162"/>
    </row>
    <row r="623" spans="6:6" ht="12.75">
      <c r="F623" s="162"/>
    </row>
    <row r="624" spans="6:6" ht="12.75">
      <c r="F624" s="162"/>
    </row>
    <row r="625" spans="6:6" ht="12.75">
      <c r="F625" s="162"/>
    </row>
    <row r="626" spans="6:6" ht="12.75">
      <c r="F626" s="162"/>
    </row>
    <row r="627" spans="6:6" ht="12.75">
      <c r="F627" s="162"/>
    </row>
    <row r="628" spans="6:6" ht="12.75">
      <c r="F628" s="162"/>
    </row>
    <row r="629" spans="6:6" ht="12.75">
      <c r="F629" s="162"/>
    </row>
    <row r="630" spans="6:6" ht="12.75">
      <c r="F630" s="162"/>
    </row>
    <row r="631" spans="6:6" ht="12.75">
      <c r="F631" s="162"/>
    </row>
    <row r="632" spans="6:6" ht="12.75">
      <c r="F632" s="162"/>
    </row>
    <row r="633" spans="6:6" ht="12.75">
      <c r="F633" s="162"/>
    </row>
    <row r="634" spans="6:6" ht="12.75">
      <c r="F634" s="162"/>
    </row>
    <row r="635" spans="6:6" ht="12.75">
      <c r="F635" s="162"/>
    </row>
    <row r="636" spans="6:6" ht="12.75">
      <c r="F636" s="162"/>
    </row>
    <row r="637" spans="6:6" ht="12.75">
      <c r="F637" s="162"/>
    </row>
    <row r="638" spans="6:6" ht="12.75">
      <c r="F638" s="162"/>
    </row>
    <row r="639" spans="6:6" ht="12.75">
      <c r="F639" s="162"/>
    </row>
    <row r="640" spans="6:6" ht="12.75">
      <c r="F640" s="162"/>
    </row>
    <row r="641" spans="6:6" ht="12.75">
      <c r="F641" s="162"/>
    </row>
    <row r="642" spans="6:6" ht="12.75">
      <c r="F642" s="162"/>
    </row>
    <row r="643" spans="6:6" ht="12.75">
      <c r="F643" s="162"/>
    </row>
    <row r="644" spans="6:6" ht="12.75">
      <c r="F644" s="162"/>
    </row>
    <row r="645" spans="6:6" ht="12.75">
      <c r="F645" s="162"/>
    </row>
    <row r="646" spans="6:6" ht="12.75">
      <c r="F646" s="162"/>
    </row>
    <row r="647" spans="6:6" ht="12.75">
      <c r="F647" s="162"/>
    </row>
    <row r="648" spans="6:6" ht="12.75">
      <c r="F648" s="162"/>
    </row>
    <row r="649" spans="6:6" ht="12.75">
      <c r="F649" s="162"/>
    </row>
    <row r="650" spans="6:6" ht="12.75">
      <c r="F650" s="162"/>
    </row>
    <row r="651" spans="6:6" ht="12.75">
      <c r="F651" s="162"/>
    </row>
    <row r="652" spans="6:6" ht="12.75">
      <c r="F652" s="162"/>
    </row>
    <row r="653" spans="6:6" ht="12.75">
      <c r="F653" s="162"/>
    </row>
    <row r="654" spans="6:6" ht="12.75">
      <c r="F654" s="162"/>
    </row>
    <row r="655" spans="6:6" ht="12.75">
      <c r="F655" s="162"/>
    </row>
    <row r="656" spans="6:6" ht="12.75">
      <c r="F656" s="162"/>
    </row>
    <row r="657" spans="6:6" ht="12.75">
      <c r="F657" s="162"/>
    </row>
    <row r="658" spans="6:6" ht="12.75">
      <c r="F658" s="162"/>
    </row>
    <row r="659" spans="6:6" ht="12.75">
      <c r="F659" s="162"/>
    </row>
    <row r="660" spans="6:6" ht="12.75">
      <c r="F660" s="162"/>
    </row>
    <row r="661" spans="6:6" ht="12.75">
      <c r="F661" s="162"/>
    </row>
    <row r="662" spans="6:6" ht="12.75">
      <c r="F662" s="162"/>
    </row>
    <row r="663" spans="6:6" ht="12.75">
      <c r="F663" s="162"/>
    </row>
    <row r="664" spans="6:6" ht="12.75">
      <c r="F664" s="162"/>
    </row>
    <row r="665" spans="6:6" ht="12.75">
      <c r="F665" s="162"/>
    </row>
    <row r="666" spans="6:6" ht="12.75">
      <c r="F666" s="162"/>
    </row>
    <row r="667" spans="6:6" ht="12.75">
      <c r="F667" s="162"/>
    </row>
    <row r="668" spans="6:6" ht="12.75">
      <c r="F668" s="162"/>
    </row>
    <row r="669" spans="6:6" ht="12.75">
      <c r="F669" s="162"/>
    </row>
    <row r="670" spans="6:6" ht="12.75">
      <c r="F670" s="162"/>
    </row>
    <row r="671" spans="6:6" ht="12.75">
      <c r="F671" s="162"/>
    </row>
    <row r="672" spans="6:6" ht="12.75">
      <c r="F672" s="162"/>
    </row>
    <row r="673" spans="6:6" ht="12.75">
      <c r="F673" s="162"/>
    </row>
    <row r="674" spans="6:6" ht="12.75">
      <c r="F674" s="162"/>
    </row>
    <row r="675" spans="6:6" ht="12.75">
      <c r="F675" s="162"/>
    </row>
    <row r="676" spans="6:6" ht="12.75">
      <c r="F676" s="162"/>
    </row>
    <row r="677" spans="6:6" ht="12.75">
      <c r="F677" s="162"/>
    </row>
    <row r="678" spans="6:6" ht="12.75">
      <c r="F678" s="162"/>
    </row>
    <row r="679" spans="6:6" ht="12.75">
      <c r="F679" s="162"/>
    </row>
    <row r="680" spans="6:6" ht="12.75">
      <c r="F680" s="162"/>
    </row>
    <row r="681" spans="6:6" ht="12.75">
      <c r="F681" s="162"/>
    </row>
    <row r="682" spans="6:6" ht="12.75">
      <c r="F682" s="162"/>
    </row>
    <row r="683" spans="6:6" ht="12.75">
      <c r="F683" s="162"/>
    </row>
    <row r="684" spans="6:6" ht="12.75">
      <c r="F684" s="162"/>
    </row>
    <row r="685" spans="6:6" ht="12.75">
      <c r="F685" s="162"/>
    </row>
    <row r="686" spans="6:6" ht="12.75">
      <c r="F686" s="162"/>
    </row>
    <row r="687" spans="6:6" ht="12.75">
      <c r="F687" s="162"/>
    </row>
    <row r="688" spans="6:6" ht="12.75">
      <c r="F688" s="162"/>
    </row>
    <row r="689" spans="6:6" ht="12.75">
      <c r="F689" s="162"/>
    </row>
    <row r="690" spans="6:6" ht="12.75">
      <c r="F690" s="162"/>
    </row>
    <row r="691" spans="6:6" ht="12.75">
      <c r="F691" s="162"/>
    </row>
    <row r="692" spans="6:6" ht="12.75">
      <c r="F692" s="162"/>
    </row>
    <row r="693" spans="6:6" ht="12.75">
      <c r="F693" s="162"/>
    </row>
    <row r="694" spans="6:6" ht="12.75">
      <c r="F694" s="162"/>
    </row>
    <row r="695" spans="6:6" ht="12.75">
      <c r="F695" s="162"/>
    </row>
    <row r="696" spans="6:6" ht="12.75">
      <c r="F696" s="162"/>
    </row>
    <row r="697" spans="6:6" ht="12.75">
      <c r="F697" s="162"/>
    </row>
    <row r="698" spans="6:6" ht="12.75">
      <c r="F698" s="162"/>
    </row>
    <row r="699" spans="6:6" ht="12.75">
      <c r="F699" s="162"/>
    </row>
    <row r="700" spans="6:6" ht="12.75">
      <c r="F700" s="162"/>
    </row>
    <row r="701" spans="6:6" ht="12.75">
      <c r="F701" s="162"/>
    </row>
    <row r="702" spans="6:6" ht="12.75">
      <c r="F702" s="162"/>
    </row>
    <row r="703" spans="6:6" ht="12.75">
      <c r="F703" s="162"/>
    </row>
    <row r="704" spans="6:6" ht="12.75">
      <c r="F704" s="162"/>
    </row>
    <row r="705" spans="6:6" ht="12.75">
      <c r="F705" s="162"/>
    </row>
    <row r="706" spans="6:6" ht="12.75">
      <c r="F706" s="162"/>
    </row>
    <row r="707" spans="6:6" ht="12.75">
      <c r="F707" s="162"/>
    </row>
    <row r="708" spans="6:6" ht="12.75">
      <c r="F708" s="162"/>
    </row>
    <row r="709" spans="6:6" ht="12.75">
      <c r="F709" s="162"/>
    </row>
    <row r="710" spans="6:6" ht="12.75">
      <c r="F710" s="162"/>
    </row>
    <row r="711" spans="6:6" ht="12.75">
      <c r="F711" s="162"/>
    </row>
    <row r="712" spans="6:6" ht="12.75">
      <c r="F712" s="162"/>
    </row>
    <row r="713" spans="6:6" ht="12.75">
      <c r="F713" s="162"/>
    </row>
    <row r="714" spans="6:6" ht="12.75">
      <c r="F714" s="162"/>
    </row>
    <row r="715" spans="6:6" ht="12.75">
      <c r="F715" s="162"/>
    </row>
    <row r="716" spans="6:6" ht="12.75">
      <c r="F716" s="162"/>
    </row>
    <row r="717" spans="6:6" ht="12.75">
      <c r="F717" s="162"/>
    </row>
    <row r="718" spans="6:6" ht="12.75">
      <c r="F718" s="162"/>
    </row>
    <row r="719" spans="6:6" ht="12.75">
      <c r="F719" s="162"/>
    </row>
    <row r="720" spans="6:6" ht="12.75">
      <c r="F720" s="162"/>
    </row>
    <row r="721" spans="6:6" ht="12.75">
      <c r="F721" s="162"/>
    </row>
    <row r="722" spans="6:6" ht="12.75">
      <c r="F722" s="162"/>
    </row>
    <row r="723" spans="6:6" ht="12.75">
      <c r="F723" s="162"/>
    </row>
    <row r="724" spans="6:6" ht="12.75">
      <c r="F724" s="162"/>
    </row>
    <row r="725" spans="6:6" ht="12.75">
      <c r="F725" s="162"/>
    </row>
    <row r="726" spans="6:6" ht="12.75">
      <c r="F726" s="162"/>
    </row>
    <row r="727" spans="6:6" ht="12.75">
      <c r="F727" s="162"/>
    </row>
    <row r="728" spans="6:6" ht="12.75">
      <c r="F728" s="162"/>
    </row>
    <row r="729" spans="6:6" ht="12.75">
      <c r="F729" s="162"/>
    </row>
    <row r="730" spans="6:6" ht="12.75">
      <c r="F730" s="162"/>
    </row>
    <row r="731" spans="6:6" ht="12.75">
      <c r="F731" s="162"/>
    </row>
    <row r="732" spans="6:6" ht="12.75">
      <c r="F732" s="162"/>
    </row>
    <row r="733" spans="6:6" ht="12.75">
      <c r="F733" s="162"/>
    </row>
    <row r="734" spans="6:6" ht="12.75">
      <c r="F734" s="162"/>
    </row>
    <row r="735" spans="6:6" ht="12.75">
      <c r="F735" s="162"/>
    </row>
    <row r="736" spans="6:6" ht="12.75">
      <c r="F736" s="162"/>
    </row>
    <row r="737" spans="6:6" ht="12.75">
      <c r="F737" s="162"/>
    </row>
    <row r="738" spans="6:6" ht="12.75">
      <c r="F738" s="162"/>
    </row>
    <row r="739" spans="6:6" ht="12.75">
      <c r="F739" s="162"/>
    </row>
    <row r="740" spans="6:6" ht="12.75">
      <c r="F740" s="162"/>
    </row>
    <row r="741" spans="6:6" ht="12.75">
      <c r="F741" s="162"/>
    </row>
    <row r="742" spans="6:6" ht="12.75">
      <c r="F742" s="162"/>
    </row>
    <row r="743" spans="6:6" ht="12.75">
      <c r="F743" s="162"/>
    </row>
    <row r="744" spans="6:6" ht="12.75">
      <c r="F744" s="162"/>
    </row>
    <row r="745" spans="6:6" ht="12.75">
      <c r="F745" s="162"/>
    </row>
    <row r="746" spans="6:6" ht="12.75">
      <c r="F746" s="162"/>
    </row>
    <row r="747" spans="6:6" ht="12.75">
      <c r="F747" s="162"/>
    </row>
    <row r="748" spans="6:6" ht="12.75">
      <c r="F748" s="162"/>
    </row>
    <row r="749" spans="6:6" ht="12.75">
      <c r="F749" s="162"/>
    </row>
    <row r="750" spans="6:6" ht="12.75">
      <c r="F750" s="162"/>
    </row>
    <row r="751" spans="6:6" ht="12.75">
      <c r="F751" s="162"/>
    </row>
    <row r="752" spans="6:6" ht="12.75">
      <c r="F752" s="162"/>
    </row>
    <row r="753" spans="6:6" ht="12.75">
      <c r="F753" s="162"/>
    </row>
    <row r="754" spans="6:6" ht="12.75">
      <c r="F754" s="162"/>
    </row>
    <row r="755" spans="6:6" ht="12.75">
      <c r="F755" s="162"/>
    </row>
    <row r="756" spans="6:6" ht="12.75">
      <c r="F756" s="162"/>
    </row>
    <row r="757" spans="6:6" ht="12.75">
      <c r="F757" s="162"/>
    </row>
    <row r="758" spans="6:6" ht="12.75">
      <c r="F758" s="162"/>
    </row>
    <row r="759" spans="6:6" ht="12.75">
      <c r="F759" s="162"/>
    </row>
    <row r="760" spans="6:6" ht="12.75">
      <c r="F760" s="162"/>
    </row>
    <row r="761" spans="6:6" ht="12.75">
      <c r="F761" s="162"/>
    </row>
    <row r="762" spans="6:6" ht="12.75">
      <c r="F762" s="162"/>
    </row>
    <row r="763" spans="6:6" ht="12.75">
      <c r="F763" s="162"/>
    </row>
    <row r="764" spans="6:6" ht="12.75">
      <c r="F764" s="162"/>
    </row>
    <row r="765" spans="6:6" ht="12.75">
      <c r="F765" s="162"/>
    </row>
    <row r="766" spans="6:6" ht="12.75">
      <c r="F766" s="162"/>
    </row>
    <row r="767" spans="6:6" ht="12.75">
      <c r="F767" s="162"/>
    </row>
    <row r="768" spans="6:6" ht="12.75">
      <c r="F768" s="162"/>
    </row>
    <row r="769" spans="6:6" ht="12.75">
      <c r="F769" s="162"/>
    </row>
    <row r="770" spans="6:6" ht="12.75">
      <c r="F770" s="162"/>
    </row>
    <row r="771" spans="6:6" ht="12.75">
      <c r="F771" s="162"/>
    </row>
    <row r="772" spans="6:6" ht="12.75">
      <c r="F772" s="162"/>
    </row>
    <row r="773" spans="6:6" ht="12.75">
      <c r="F773" s="162"/>
    </row>
    <row r="774" spans="6:6" ht="12.75">
      <c r="F774" s="162"/>
    </row>
    <row r="775" spans="6:6" ht="12.75">
      <c r="F775" s="162"/>
    </row>
    <row r="776" spans="6:6" ht="12.75">
      <c r="F776" s="162"/>
    </row>
    <row r="777" spans="6:6" ht="12.75">
      <c r="F777" s="162"/>
    </row>
    <row r="778" spans="6:6" ht="12.75">
      <c r="F778" s="162"/>
    </row>
    <row r="779" spans="6:6" ht="12.75">
      <c r="F779" s="162"/>
    </row>
    <row r="780" spans="6:6" ht="12.75">
      <c r="F780" s="162"/>
    </row>
    <row r="781" spans="6:6" ht="12.75">
      <c r="F781" s="162"/>
    </row>
    <row r="782" spans="6:6" ht="12.75">
      <c r="F782" s="162"/>
    </row>
    <row r="783" spans="6:6" ht="12.75">
      <c r="F783" s="162"/>
    </row>
    <row r="784" spans="6:6" ht="12.75">
      <c r="F784" s="162"/>
    </row>
    <row r="785" spans="6:6" ht="12.75">
      <c r="F785" s="162"/>
    </row>
    <row r="786" spans="6:6" ht="12.75">
      <c r="F786" s="162"/>
    </row>
    <row r="787" spans="6:6" ht="12.75">
      <c r="F787" s="162"/>
    </row>
    <row r="788" spans="6:6" ht="12.75">
      <c r="F788" s="162"/>
    </row>
    <row r="789" spans="6:6" ht="12.75">
      <c r="F789" s="162"/>
    </row>
    <row r="790" spans="6:6" ht="12.75">
      <c r="F790" s="162"/>
    </row>
    <row r="791" spans="6:6" ht="12.75">
      <c r="F791" s="162"/>
    </row>
    <row r="792" spans="6:6" ht="12.75">
      <c r="F792" s="162"/>
    </row>
    <row r="793" spans="6:6" ht="12.75">
      <c r="F793" s="162"/>
    </row>
    <row r="794" spans="6:6" ht="12.75">
      <c r="F794" s="162"/>
    </row>
    <row r="795" spans="6:6" ht="12.75">
      <c r="F795" s="162"/>
    </row>
    <row r="796" spans="6:6" ht="12.75">
      <c r="F796" s="162"/>
    </row>
    <row r="797" spans="6:6" ht="12.75">
      <c r="F797" s="162"/>
    </row>
    <row r="798" spans="6:6" ht="12.75">
      <c r="F798" s="162"/>
    </row>
    <row r="799" spans="6:6" ht="12.75">
      <c r="F799" s="162"/>
    </row>
    <row r="800" spans="6:6" ht="12.75">
      <c r="F800" s="162"/>
    </row>
    <row r="801" spans="6:6" ht="12.75">
      <c r="F801" s="162"/>
    </row>
    <row r="802" spans="6:6" ht="12.75">
      <c r="F802" s="162"/>
    </row>
    <row r="803" spans="6:6" ht="12.75">
      <c r="F803" s="162"/>
    </row>
    <row r="804" spans="6:6" ht="12.75">
      <c r="F804" s="162"/>
    </row>
    <row r="805" spans="6:6" ht="12.75">
      <c r="F805" s="162"/>
    </row>
    <row r="806" spans="6:6" ht="12.75">
      <c r="F806" s="162"/>
    </row>
    <row r="807" spans="6:6" ht="12.75">
      <c r="F807" s="162"/>
    </row>
    <row r="808" spans="6:6" ht="12.75">
      <c r="F808" s="162"/>
    </row>
    <row r="809" spans="6:6" ht="12.75">
      <c r="F809" s="162"/>
    </row>
    <row r="810" spans="6:6" ht="12.75">
      <c r="F810" s="162"/>
    </row>
    <row r="811" spans="6:6" ht="12.75">
      <c r="F811" s="162"/>
    </row>
    <row r="812" spans="6:6" ht="12.75">
      <c r="F812" s="162"/>
    </row>
    <row r="813" spans="6:6" ht="12.75">
      <c r="F813" s="162"/>
    </row>
    <row r="814" spans="6:6" ht="12.75">
      <c r="F814" s="162"/>
    </row>
    <row r="815" spans="6:6" ht="12.75">
      <c r="F815" s="162"/>
    </row>
    <row r="816" spans="6:6" ht="12.75">
      <c r="F816" s="162"/>
    </row>
    <row r="817" spans="6:6" ht="12.75">
      <c r="F817" s="162"/>
    </row>
    <row r="818" spans="6:6" ht="12.75">
      <c r="F818" s="162"/>
    </row>
    <row r="819" spans="6:6" ht="12.75">
      <c r="F819" s="162"/>
    </row>
    <row r="820" spans="6:6" ht="12.75">
      <c r="F820" s="162"/>
    </row>
    <row r="821" spans="6:6" ht="12.75">
      <c r="F821" s="162"/>
    </row>
    <row r="822" spans="6:6" ht="12.75">
      <c r="F822" s="162"/>
    </row>
    <row r="823" spans="6:6" ht="12.75">
      <c r="F823" s="162"/>
    </row>
    <row r="824" spans="6:6" ht="12.75">
      <c r="F824" s="162"/>
    </row>
    <row r="825" spans="6:6" ht="12.75">
      <c r="F825" s="162"/>
    </row>
    <row r="826" spans="6:6" ht="12.75">
      <c r="F826" s="162"/>
    </row>
    <row r="827" spans="6:6" ht="12.75">
      <c r="F827" s="162"/>
    </row>
    <row r="828" spans="6:6" ht="12.75">
      <c r="F828" s="162"/>
    </row>
    <row r="829" spans="6:6" ht="12.75">
      <c r="F829" s="162"/>
    </row>
    <row r="830" spans="6:6" ht="12.75">
      <c r="F830" s="162"/>
    </row>
    <row r="831" spans="6:6" ht="12.75">
      <c r="F831" s="162"/>
    </row>
    <row r="832" spans="6:6" ht="12.75">
      <c r="F832" s="162"/>
    </row>
    <row r="833" spans="6:6" ht="12.75">
      <c r="F833" s="162"/>
    </row>
    <row r="834" spans="6:6" ht="12.75">
      <c r="F834" s="162"/>
    </row>
    <row r="835" spans="6:6" ht="12.75">
      <c r="F835" s="162"/>
    </row>
    <row r="836" spans="6:6" ht="12.75">
      <c r="F836" s="162"/>
    </row>
    <row r="837" spans="6:6" ht="12.75">
      <c r="F837" s="162"/>
    </row>
    <row r="838" spans="6:6" ht="12.75">
      <c r="F838" s="162"/>
    </row>
    <row r="839" spans="6:6" ht="12.75">
      <c r="F839" s="162"/>
    </row>
    <row r="840" spans="6:6" ht="12.75">
      <c r="F840" s="162"/>
    </row>
    <row r="841" spans="6:6" ht="12.75">
      <c r="F841" s="162"/>
    </row>
    <row r="842" spans="6:6" ht="12.75">
      <c r="F842" s="162"/>
    </row>
    <row r="843" spans="6:6" ht="12.75">
      <c r="F843" s="162"/>
    </row>
    <row r="844" spans="6:6" ht="12.75">
      <c r="F844" s="162"/>
    </row>
    <row r="845" spans="6:6" ht="12.75">
      <c r="F845" s="162"/>
    </row>
    <row r="846" spans="6:6" ht="12.75">
      <c r="F846" s="162"/>
    </row>
    <row r="847" spans="6:6" ht="12.75">
      <c r="F847" s="162"/>
    </row>
    <row r="848" spans="6:6" ht="12.75">
      <c r="F848" s="162"/>
    </row>
    <row r="849" spans="6:6" ht="12.75">
      <c r="F849" s="162"/>
    </row>
    <row r="850" spans="6:6" ht="12.75">
      <c r="F850" s="162"/>
    </row>
    <row r="851" spans="6:6" ht="12.75">
      <c r="F851" s="162"/>
    </row>
    <row r="852" spans="6:6" ht="12.75">
      <c r="F852" s="162"/>
    </row>
    <row r="853" spans="6:6" ht="12.75">
      <c r="F853" s="162"/>
    </row>
    <row r="854" spans="6:6" ht="12.75">
      <c r="F854" s="162"/>
    </row>
    <row r="855" spans="6:6" ht="12.75">
      <c r="F855" s="162"/>
    </row>
    <row r="856" spans="6:6" ht="12.75">
      <c r="F856" s="162"/>
    </row>
    <row r="857" spans="6:6" ht="12.75">
      <c r="F857" s="162"/>
    </row>
    <row r="858" spans="6:6" ht="12.75">
      <c r="F858" s="162"/>
    </row>
    <row r="859" spans="6:6" ht="12.75">
      <c r="F859" s="162"/>
    </row>
    <row r="860" spans="6:6" ht="12.75">
      <c r="F860" s="162"/>
    </row>
    <row r="861" spans="6:6" ht="12.75">
      <c r="F861" s="162"/>
    </row>
    <row r="862" spans="6:6" ht="12.75">
      <c r="F862" s="162"/>
    </row>
    <row r="863" spans="6:6" ht="12.75">
      <c r="F863" s="162"/>
    </row>
    <row r="864" spans="6:6" ht="12.75">
      <c r="F864" s="162"/>
    </row>
    <row r="865" spans="6:6" ht="12.75">
      <c r="F865" s="162"/>
    </row>
    <row r="866" spans="6:6" ht="12.75">
      <c r="F866" s="162"/>
    </row>
    <row r="867" spans="6:6" ht="12.75">
      <c r="F867" s="162"/>
    </row>
    <row r="868" spans="6:6" ht="12.75">
      <c r="F868" s="162"/>
    </row>
    <row r="869" spans="6:6" ht="12.75">
      <c r="F869" s="162"/>
    </row>
    <row r="870" spans="6:6" ht="12.75">
      <c r="F870" s="162"/>
    </row>
    <row r="871" spans="6:6" ht="12.75">
      <c r="F871" s="162"/>
    </row>
    <row r="872" spans="6:6" ht="12.75">
      <c r="F872" s="162"/>
    </row>
    <row r="873" spans="6:6" ht="12.75">
      <c r="F873" s="162"/>
    </row>
    <row r="874" spans="6:6" ht="12.75">
      <c r="F874" s="162"/>
    </row>
    <row r="875" spans="6:6" ht="12.75">
      <c r="F875" s="162"/>
    </row>
    <row r="876" spans="6:6" ht="12.75">
      <c r="F876" s="162"/>
    </row>
    <row r="877" spans="6:6" ht="12.75">
      <c r="F877" s="162"/>
    </row>
    <row r="878" spans="6:6" ht="12.75">
      <c r="F878" s="162"/>
    </row>
    <row r="879" spans="6:6" ht="12.75">
      <c r="F879" s="162"/>
    </row>
    <row r="880" spans="6:6" ht="12.75">
      <c r="F880" s="162"/>
    </row>
    <row r="881" spans="6:6" ht="12.75">
      <c r="F881" s="162"/>
    </row>
    <row r="882" spans="6:6" ht="12.75">
      <c r="F882" s="162"/>
    </row>
    <row r="883" spans="6:6" ht="12.75">
      <c r="F883" s="162"/>
    </row>
    <row r="884" spans="6:6" ht="12.75">
      <c r="F884" s="162"/>
    </row>
    <row r="885" spans="6:6" ht="12.75">
      <c r="F885" s="162"/>
    </row>
    <row r="886" spans="6:6" ht="12.75">
      <c r="F886" s="162"/>
    </row>
    <row r="887" spans="6:6" ht="12.75">
      <c r="F887" s="162"/>
    </row>
    <row r="888" spans="6:6" ht="12.75">
      <c r="F888" s="162"/>
    </row>
    <row r="889" spans="6:6" ht="12.75">
      <c r="F889" s="162"/>
    </row>
    <row r="890" spans="6:6" ht="12.75">
      <c r="F890" s="162"/>
    </row>
    <row r="891" spans="6:6" ht="12.75">
      <c r="F891" s="162"/>
    </row>
    <row r="892" spans="6:6" ht="12.75">
      <c r="F892" s="162"/>
    </row>
    <row r="893" spans="6:6" ht="12.75">
      <c r="F893" s="162"/>
    </row>
    <row r="894" spans="6:6" ht="12.75">
      <c r="F894" s="162"/>
    </row>
    <row r="895" spans="6:6" ht="12.75">
      <c r="F895" s="162"/>
    </row>
    <row r="896" spans="6:6" ht="12.75">
      <c r="F896" s="162"/>
    </row>
    <row r="897" spans="6:6" ht="12.75">
      <c r="F897" s="162"/>
    </row>
    <row r="898" spans="6:6" ht="12.75">
      <c r="F898" s="162"/>
    </row>
    <row r="899" spans="6:6" ht="12.75">
      <c r="F899" s="162"/>
    </row>
    <row r="900" spans="6:6" ht="12.75">
      <c r="F900" s="162"/>
    </row>
    <row r="901" spans="6:6" ht="12.75">
      <c r="F901" s="162"/>
    </row>
    <row r="902" spans="6:6" ht="12.75">
      <c r="F902" s="162"/>
    </row>
    <row r="903" spans="6:6" ht="12.75">
      <c r="F903" s="162"/>
    </row>
    <row r="904" spans="6:6" ht="12.75">
      <c r="F904" s="162"/>
    </row>
    <row r="905" spans="6:6" ht="12.75">
      <c r="F905" s="162"/>
    </row>
    <row r="906" spans="6:6" ht="12.75">
      <c r="F906" s="162"/>
    </row>
    <row r="907" spans="6:6" ht="12.75">
      <c r="F907" s="162"/>
    </row>
    <row r="908" spans="6:6" ht="12.75">
      <c r="F908" s="162"/>
    </row>
    <row r="909" spans="6:6" ht="12.75">
      <c r="F909" s="162"/>
    </row>
    <row r="910" spans="6:6" ht="12.75">
      <c r="F910" s="162"/>
    </row>
    <row r="911" spans="6:6" ht="12.75">
      <c r="F911" s="162"/>
    </row>
    <row r="912" spans="6:6" ht="12.75">
      <c r="F912" s="162"/>
    </row>
    <row r="913" spans="6:6" ht="12.75">
      <c r="F913" s="162"/>
    </row>
    <row r="914" spans="6:6" ht="12.75">
      <c r="F914" s="162"/>
    </row>
    <row r="915" spans="6:6" ht="12.75">
      <c r="F915" s="162"/>
    </row>
    <row r="916" spans="6:6" ht="12.75">
      <c r="F916" s="162"/>
    </row>
    <row r="917" spans="6:6" ht="12.75">
      <c r="F917" s="162"/>
    </row>
    <row r="918" spans="6:6" ht="12.75">
      <c r="F918" s="162"/>
    </row>
    <row r="919" spans="6:6" ht="12.75">
      <c r="F919" s="162"/>
    </row>
    <row r="920" spans="6:6" ht="12.75">
      <c r="F920" s="162"/>
    </row>
    <row r="921" spans="6:6" ht="12.75">
      <c r="F921" s="162"/>
    </row>
    <row r="922" spans="6:6" ht="12.75">
      <c r="F922" s="162"/>
    </row>
    <row r="923" spans="6:6" ht="12.75">
      <c r="F923" s="162"/>
    </row>
    <row r="924" spans="6:6" ht="12.75">
      <c r="F924" s="162"/>
    </row>
    <row r="925" spans="6:6" ht="12.75">
      <c r="F925" s="162"/>
    </row>
    <row r="926" spans="6:6" ht="12.75">
      <c r="F926" s="162"/>
    </row>
    <row r="927" spans="6:6" ht="12.75">
      <c r="F927" s="162"/>
    </row>
    <row r="928" spans="6:6" ht="12.75">
      <c r="F928" s="162"/>
    </row>
    <row r="929" spans="6:6" ht="12.75">
      <c r="F929" s="162"/>
    </row>
    <row r="930" spans="6:6" ht="12.75">
      <c r="F930" s="162"/>
    </row>
    <row r="931" spans="6:6" ht="12.75">
      <c r="F931" s="162"/>
    </row>
    <row r="932" spans="6:6" ht="12.75">
      <c r="F932" s="162"/>
    </row>
    <row r="933" spans="6:6" ht="12.75">
      <c r="F933" s="162"/>
    </row>
    <row r="934" spans="6:6" ht="12.75">
      <c r="F934" s="162"/>
    </row>
    <row r="935" spans="6:6" ht="12.75">
      <c r="F935" s="162"/>
    </row>
    <row r="936" spans="6:6" ht="12.75">
      <c r="F936" s="162"/>
    </row>
    <row r="937" spans="6:6" ht="12.75">
      <c r="F937" s="162"/>
    </row>
    <row r="938" spans="6:6" ht="12.75">
      <c r="F938" s="162"/>
    </row>
    <row r="939" spans="6:6" ht="12.75">
      <c r="F939" s="162"/>
    </row>
    <row r="940" spans="6:6" ht="12.75">
      <c r="F940" s="162"/>
    </row>
    <row r="941" spans="6:6" ht="12.75">
      <c r="F941" s="162"/>
    </row>
    <row r="942" spans="6:6" ht="12.75">
      <c r="F942" s="162"/>
    </row>
    <row r="943" spans="6:6" ht="12.75">
      <c r="F943" s="162"/>
    </row>
    <row r="944" spans="6:6" ht="12.75">
      <c r="F944" s="162"/>
    </row>
    <row r="945" spans="6:6" ht="12.75">
      <c r="F945" s="162"/>
    </row>
    <row r="946" spans="6:6" ht="12.75">
      <c r="F946" s="162"/>
    </row>
    <row r="947" spans="6:6" ht="12.75">
      <c r="F947" s="162"/>
    </row>
    <row r="948" spans="6:6" ht="12.75">
      <c r="F948" s="162"/>
    </row>
    <row r="949" spans="6:6" ht="12.75">
      <c r="F949" s="162"/>
    </row>
    <row r="950" spans="6:6" ht="12.75">
      <c r="F950" s="162"/>
    </row>
    <row r="951" spans="6:6" ht="12.75">
      <c r="F951" s="162"/>
    </row>
    <row r="952" spans="6:6" ht="12.75">
      <c r="F952" s="162"/>
    </row>
    <row r="953" spans="6:6" ht="12.75">
      <c r="F953" s="162"/>
    </row>
    <row r="954" spans="6:6" ht="12.75">
      <c r="F954" s="162"/>
    </row>
    <row r="955" spans="6:6" ht="12.75">
      <c r="F955" s="162"/>
    </row>
    <row r="956" spans="6:6" ht="12.75"/>
    <row r="957" spans="6:6" ht="12.75"/>
  </sheetData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5CED-0DA3-401F-B8FE-459438B8EEE7}">
  <dimension ref="A1:D1002"/>
  <sheetViews>
    <sheetView workbookViewId="0">
      <selection activeCell="H65" sqref="H65"/>
    </sheetView>
  </sheetViews>
  <sheetFormatPr defaultColWidth="15.125" defaultRowHeight="12.75"/>
  <cols>
    <col min="1" max="1" width="26" style="161" customWidth="1"/>
    <col min="2" max="2" width="24.875" style="161" customWidth="1"/>
    <col min="3" max="26" width="12.625" style="161" customWidth="1"/>
    <col min="27" max="16384" width="15.125" style="161"/>
  </cols>
  <sheetData>
    <row r="1" spans="1:4" ht="15.75" customHeight="1">
      <c r="A1" s="180" t="s">
        <v>363</v>
      </c>
      <c r="B1" s="179"/>
      <c r="C1" s="187" t="s">
        <v>283</v>
      </c>
      <c r="D1" s="178"/>
    </row>
    <row r="2" spans="1:4" ht="15.75" customHeight="1">
      <c r="A2" s="180" t="s">
        <v>270</v>
      </c>
      <c r="B2" s="179" t="s">
        <v>269</v>
      </c>
      <c r="C2" s="178" t="s">
        <v>353</v>
      </c>
      <c r="D2" s="178" t="s">
        <v>266</v>
      </c>
    </row>
    <row r="3" spans="1:4" ht="15.75" customHeight="1">
      <c r="A3" s="185" t="s">
        <v>224</v>
      </c>
      <c r="B3" s="179" t="s">
        <v>245</v>
      </c>
      <c r="C3" s="178">
        <f>SUMIF('107-2各系指導老師所屬社群與心得統計'!B:B,"外國語文學系",'107-2各系指導老師所屬社群與心得統計'!D:D)</f>
        <v>10</v>
      </c>
      <c r="D3" s="178">
        <f>SUMIF('107-2各系指導老師所屬社群與心得統計'!B:B,"外國語文學系",'107-2各系指導老師所屬社群與心得統計'!E:E)</f>
        <v>30</v>
      </c>
    </row>
    <row r="4" spans="1:4" ht="15.75" customHeight="1">
      <c r="A4" s="184"/>
      <c r="B4" s="179" t="s">
        <v>223</v>
      </c>
      <c r="C4" s="178">
        <f>SUMIF('107-2各系指導老師所屬社群與心得統計'!B:B,"幼兒教育學系",'107-2各系指導老師所屬社群與心得統計'!D:D)</f>
        <v>19</v>
      </c>
      <c r="D4" s="178">
        <f>SUMIF('107-2各系指導老師所屬社群與心得統計'!B:B,"幼兒教育學系",'107-2各系指導老師所屬社群與心得統計'!E:E)</f>
        <v>21</v>
      </c>
    </row>
    <row r="5" spans="1:4" ht="15.75" customHeight="1">
      <c r="A5" s="184"/>
      <c r="B5" s="179" t="s">
        <v>351</v>
      </c>
      <c r="C5" s="178">
        <f>SUMIF('107-2各系指導老師所屬社群與心得統計'!B:B,"社會工作學系",'107-2各系指導老師所屬社群與心得統計'!D:D)</f>
        <v>52</v>
      </c>
      <c r="D5" s="178">
        <f>SUMIF('107-2各系指導老師所屬社群與心得統計'!B:B,"社會工作學系",'107-2各系指導老師所屬社群與心得統計'!E:E)</f>
        <v>183</v>
      </c>
    </row>
    <row r="6" spans="1:4" ht="15.75" customHeight="1">
      <c r="A6" s="180"/>
      <c r="B6" s="182" t="s">
        <v>271</v>
      </c>
      <c r="C6" s="181">
        <f>SUM(C3:C5)</f>
        <v>81</v>
      </c>
      <c r="D6" s="181">
        <f>SUM(D3:D5)</f>
        <v>234</v>
      </c>
    </row>
    <row r="7" spans="1:4" ht="20.25" customHeight="1">
      <c r="A7" s="180" t="s">
        <v>281</v>
      </c>
      <c r="B7" s="179" t="s">
        <v>263</v>
      </c>
      <c r="C7" s="178">
        <f>SUMIF('107-2各系指導老師所屬社群與心得統計'!B:B,"通識教育中心",'107-2各系指導老師所屬社群與心得統計'!D:D)</f>
        <v>0</v>
      </c>
      <c r="D7" s="178">
        <f>SUMIF('107-2各系指導老師所屬社群與心得統計'!B:B,"通識教育中心",'107-2各系指導老師所屬社群與心得統計'!E:E)</f>
        <v>0</v>
      </c>
    </row>
    <row r="8" spans="1:4" ht="20.25" customHeight="1">
      <c r="A8" s="180"/>
      <c r="B8" s="182" t="s">
        <v>271</v>
      </c>
      <c r="C8" s="181">
        <f>SUM(C7:C7)</f>
        <v>0</v>
      </c>
      <c r="D8" s="181">
        <f>SUM(D7:D7)</f>
        <v>0</v>
      </c>
    </row>
    <row r="9" spans="1:4" ht="15.75" customHeight="1">
      <c r="A9" s="185" t="s">
        <v>221</v>
      </c>
      <c r="B9" s="179" t="s">
        <v>262</v>
      </c>
      <c r="C9" s="178">
        <f>SUMIF('107-2各系指導老師所屬社群與心得統計'!B:B,"室內設計學系",'107-2各系指導老師所屬社群與心得統計'!D:D)</f>
        <v>0</v>
      </c>
      <c r="D9" s="178">
        <f>SUMIF('107-2各系指導老師所屬社群與心得統計'!B:B,"室內設計學系",'107-2各系指導老師所屬社群與心得統計'!E:E)</f>
        <v>0</v>
      </c>
    </row>
    <row r="10" spans="1:4" ht="15.75" customHeight="1">
      <c r="A10" s="184"/>
      <c r="B10" s="179" t="s">
        <v>350</v>
      </c>
      <c r="C10" s="178">
        <f>SUMIF('107-2各系指導老師所屬社群與心得統計'!B:B,"時尚設計學系",'107-2各系指導老師所屬社群與心得統計'!D:D)</f>
        <v>93</v>
      </c>
      <c r="D10" s="178">
        <f>SUMIF('107-2各系指導老師所屬社群與心得統計'!B:B,"時尚設計學系",'107-2各系指導老師所屬社群與心得統計'!E:E)</f>
        <v>422</v>
      </c>
    </row>
    <row r="11" spans="1:4" ht="15.75" customHeight="1">
      <c r="A11" s="184"/>
      <c r="B11" s="179" t="s">
        <v>279</v>
      </c>
      <c r="C11" s="178">
        <f>SUMIF('107-2各系指導老師所屬社群與心得統計'!B:B,"創意商品設計學系",'107-2各系指導老師所屬社群與心得統計'!D:D)</f>
        <v>0</v>
      </c>
      <c r="D11" s="178">
        <f>SUMIF('107-2各系指導老師所屬社群與心得統計'!B:B,"創意商品設計學系",'107-2各系指導老師所屬社群與心得統計'!E:E)</f>
        <v>0</v>
      </c>
    </row>
    <row r="12" spans="1:4" ht="15.75" customHeight="1">
      <c r="A12" s="184"/>
      <c r="B12" s="179" t="s">
        <v>349</v>
      </c>
      <c r="C12" s="178">
        <f>SUMIF('107-2各系指導老師所屬社群與心得統計'!B:B,"視覺傳達設計學系",'107-2各系指導老師所屬社群與心得統計'!D:D)</f>
        <v>26</v>
      </c>
      <c r="D12" s="178">
        <f>SUMIF('107-2各系指導老師所屬社群與心得統計'!B:B,"視覺傳達設計學系",'107-2各系指導老師所屬社群與心得統計'!E:E)</f>
        <v>98</v>
      </c>
    </row>
    <row r="13" spans="1:4" ht="15.75" customHeight="1">
      <c r="A13" s="184"/>
      <c r="B13" s="179" t="s">
        <v>348</v>
      </c>
      <c r="C13" s="178">
        <f>SUMIF('107-2各系指導老師所屬社群與心得統計'!B:B,"數位媒體設計學系",'107-2各系指導老師所屬社群與心得統計'!D:D)</f>
        <v>0</v>
      </c>
      <c r="D13" s="178">
        <f>SUMIF('107-2各系指導老師所屬社群與心得統計'!B:B,"數位媒體設計學系",'107-2各系指導老師所屬社群與心得統計'!E:E)</f>
        <v>0</v>
      </c>
    </row>
    <row r="14" spans="1:4" ht="15.75" customHeight="1">
      <c r="A14" s="180"/>
      <c r="B14" s="182" t="s">
        <v>271</v>
      </c>
      <c r="C14" s="181">
        <f>SUM(C9:C13)</f>
        <v>119</v>
      </c>
      <c r="D14" s="181">
        <f>SUM(D9:D13)</f>
        <v>520</v>
      </c>
    </row>
    <row r="15" spans="1:4" ht="15.75" customHeight="1">
      <c r="A15" s="185" t="s">
        <v>212</v>
      </c>
      <c r="B15" s="179" t="s">
        <v>278</v>
      </c>
      <c r="C15" s="178">
        <f>SUMIF('107-2各系指導老師所屬社群與心得統計'!B:B,"生物資訊與醫學工程學系",'107-2各系指導老師所屬社群與心得統計'!D:D)</f>
        <v>0</v>
      </c>
      <c r="D15" s="178">
        <f>SUMIF('107-2各系指導老師所屬社群與心得統計'!B:B,"生物資訊與醫學工程學系",'107-2各系指導老師所屬社群與心得統計'!E:E)</f>
        <v>0</v>
      </c>
    </row>
    <row r="16" spans="1:4" ht="15.75" customHeight="1">
      <c r="A16" s="184"/>
      <c r="B16" s="179" t="s">
        <v>277</v>
      </c>
      <c r="C16" s="178">
        <f>SUMIF('107-2各系指導老師所屬社群與心得統計'!B:B,"光電與通訊學系",'107-2各系指導老師所屬社群與心得統計'!D:D)</f>
        <v>0</v>
      </c>
      <c r="D16" s="178">
        <f>SUMIF('107-2各系指導老師所屬社群與心得統計'!B:B,"光電與通訊學系",'107-2各系指導老師所屬社群與心得統計'!E:E)</f>
        <v>0</v>
      </c>
    </row>
    <row r="17" spans="1:4" ht="15.75" customHeight="1">
      <c r="A17" s="184"/>
      <c r="B17" s="179" t="s">
        <v>276</v>
      </c>
      <c r="C17" s="178">
        <f>SUMIF('107-2各系指導老師所屬社群與心得統計'!B:B,"行動商務與多媒體應用學系",'107-2各系指導老師所屬社群與心得統計'!D:D)</f>
        <v>43</v>
      </c>
      <c r="D17" s="178">
        <f>SUMIF('107-2各系指導老師所屬社群與心得統計'!B:B,"行動商務與多媒體應用學系",'107-2各系指導老師所屬社群與心得統計'!E:E)</f>
        <v>106</v>
      </c>
    </row>
    <row r="18" spans="1:4" ht="15.75" customHeight="1">
      <c r="A18" s="184"/>
      <c r="B18" s="179" t="s">
        <v>347</v>
      </c>
      <c r="C18" s="178">
        <f>SUMIF('107-2各系指導老師所屬社群與心得統計'!B:B,"資訊工程學系",'107-2各系指導老師所屬社群與心得統計'!D:D)</f>
        <v>115</v>
      </c>
      <c r="D18" s="178">
        <f>SUMIF('107-2各系指導老師所屬社群與心得統計'!B:B,"資訊工程學系",'107-2各系指導老師所屬社群與心得統計'!E:E)</f>
        <v>396</v>
      </c>
    </row>
    <row r="19" spans="1:4" ht="15.75" customHeight="1">
      <c r="A19" s="184"/>
      <c r="B19" s="179" t="s">
        <v>275</v>
      </c>
      <c r="C19" s="178">
        <f>SUMIF('107-2各系指導老師所屬社群與心得統計'!B:B,"資訊傳播學系",'107-2各系指導老師所屬社群與心得統計'!D:D)</f>
        <v>0</v>
      </c>
      <c r="D19" s="178">
        <f>SUMIF('107-2各系指導老師所屬社群與心得統計'!B:B,"資訊傳播學系",'107-2各系指導老師所屬社群與心得統計'!E:E)</f>
        <v>0</v>
      </c>
    </row>
    <row r="20" spans="1:4" ht="15.75" customHeight="1">
      <c r="A20" s="180"/>
      <c r="B20" s="182" t="s">
        <v>271</v>
      </c>
      <c r="C20" s="181">
        <f>SUM(C15:C19)</f>
        <v>158</v>
      </c>
      <c r="D20" s="181">
        <f>SUM(D15:D19)</f>
        <v>502</v>
      </c>
    </row>
    <row r="21" spans="1:4" ht="15.75" customHeight="1">
      <c r="A21" s="185" t="s">
        <v>86</v>
      </c>
      <c r="B21" s="179" t="s">
        <v>346</v>
      </c>
      <c r="C21" s="178">
        <f>SUMIF('107-2各系指導老師所屬社群與心得統計'!B:B,"休閒與遊憩管理學系",'107-2各系指導老師所屬社群與心得統計'!D:D)</f>
        <v>32</v>
      </c>
      <c r="D21" s="178">
        <f>SUMIF('107-2各系指導老師所屬社群與心得統計'!B:B,"休閒與遊憩管理學系",'107-2各系指導老師所屬社群與心得統計'!E:E)</f>
        <v>29</v>
      </c>
    </row>
    <row r="22" spans="1:4" ht="15.75" customHeight="1">
      <c r="A22" s="184"/>
      <c r="B22" s="179" t="s">
        <v>345</v>
      </c>
      <c r="C22" s="178">
        <f>SUMIF('107-2各系指導老師所屬社群與心得統計'!B:B,"財務金融學系",'107-2各系指導老師所屬社群與心得統計'!D:D)</f>
        <v>57</v>
      </c>
      <c r="D22" s="178">
        <f>SUMIF('107-2各系指導老師所屬社群與心得統計'!B:B,"財務金融學系",'107-2各系指導老師所屬社群與心得統計'!E:E)</f>
        <v>582</v>
      </c>
    </row>
    <row r="23" spans="1:4" ht="15.75" customHeight="1">
      <c r="A23" s="184"/>
      <c r="B23" s="179" t="s">
        <v>344</v>
      </c>
      <c r="C23" s="178">
        <f>SUMIF('107-2各系指導老師所屬社群與心得統計'!B:B,"會計與資訊學系",'107-2各系指導老師所屬社群與心得統計'!D:D)</f>
        <v>34</v>
      </c>
      <c r="D23" s="178">
        <f>SUMIF('107-2各系指導老師所屬社群與心得統計'!B:B,"會計與資訊學系",'107-2各系指導老師所屬社群與心得統計'!E:E)</f>
        <v>88</v>
      </c>
    </row>
    <row r="24" spans="1:4" ht="15.75" customHeight="1">
      <c r="A24" s="184"/>
      <c r="B24" s="179" t="s">
        <v>343</v>
      </c>
      <c r="C24" s="178">
        <f>SUMIF('107-2各系指導老師所屬社群與心得統計'!B:B,"財經法律學系",'107-2各系指導老師所屬社群與心得統計'!D:D)</f>
        <v>148</v>
      </c>
      <c r="D24" s="178">
        <f>SUMIF('107-2各系指導老師所屬社群與心得統計'!B:B,"財經法律學系",'107-2各系指導老師所屬社群與心得統計'!E:E)</f>
        <v>589</v>
      </c>
    </row>
    <row r="25" spans="1:4" ht="15.75" customHeight="1">
      <c r="A25" s="184"/>
      <c r="B25" s="179" t="s">
        <v>342</v>
      </c>
      <c r="C25" s="178">
        <f>SUMIF('107-2各系指導老師所屬社群與心得統計'!B:B,"經營管理學系(含國企組)",'107-2各系指導老師所屬社群與心得統計'!D:D)</f>
        <v>0</v>
      </c>
      <c r="D25" s="178">
        <f>SUMIF('107-2各系指導老師所屬社群與心得統計'!B:B,"經營管理學系(含國企組)",'107-2各系指導老師所屬社群與心得統計'!E:E)</f>
        <v>0</v>
      </c>
    </row>
    <row r="26" spans="1:4" ht="15.75" customHeight="1">
      <c r="A26" s="180"/>
      <c r="B26" s="182" t="s">
        <v>271</v>
      </c>
      <c r="C26" s="181">
        <f>SUM(C21:C25)</f>
        <v>271</v>
      </c>
      <c r="D26" s="181">
        <f>SUM(D21:D25)</f>
        <v>1288</v>
      </c>
    </row>
    <row r="27" spans="1:4" ht="14.25" customHeight="1">
      <c r="A27" s="185" t="s">
        <v>194</v>
      </c>
      <c r="B27" s="179" t="s">
        <v>341</v>
      </c>
      <c r="C27" s="178">
        <f>SUMIF('107-2各系指導老師所屬社群與心得統計'!B:B,"心理學系",'107-2各系指導老師所屬社群與心得統計'!D:D)</f>
        <v>48</v>
      </c>
      <c r="D27" s="178">
        <f>SUMIF('107-2各系指導老師所屬社群與心得統計'!B:B,"心理學系",'107-2各系指導老師所屬社群與心得統計'!E:E)</f>
        <v>219</v>
      </c>
    </row>
    <row r="28" spans="1:4" ht="15.75" customHeight="1">
      <c r="A28" s="184"/>
      <c r="B28" s="179" t="s">
        <v>340</v>
      </c>
      <c r="C28" s="178">
        <f>SUMIF('107-2各系指導老師所屬社群與心得統計'!B:B,"生物科技學系",'107-2各系指導老師所屬社群與心得統計'!D:D)</f>
        <v>10</v>
      </c>
      <c r="D28" s="178">
        <f>SUMIF('107-2各系指導老師所屬社群與心得統計'!B:B,"生物科技學系",'107-2各系指導老師所屬社群與心得統計'!E:E)</f>
        <v>30</v>
      </c>
    </row>
    <row r="29" spans="1:4" ht="15.75" customHeight="1">
      <c r="A29" s="184"/>
      <c r="B29" s="179" t="s">
        <v>339</v>
      </c>
      <c r="C29" s="178">
        <f>SUMIF('107-2各系指導老師所屬社群與心得統計'!B:B,"食品營養與保健生技學系",'107-2各系指導老師所屬社群與心得統計'!D:D)</f>
        <v>42</v>
      </c>
      <c r="D29" s="178">
        <f>SUMIF('107-2各系指導老師所屬社群與心得統計'!B:B,"食品營養與保健生技學系",'107-2各系指導老師所屬社群與心得統計'!E:E)</f>
        <v>372</v>
      </c>
    </row>
    <row r="30" spans="1:4" ht="15.75" customHeight="1">
      <c r="A30" s="184"/>
      <c r="B30" s="179" t="s">
        <v>274</v>
      </c>
      <c r="C30" s="178">
        <f>SUMIF('107-2各系指導老師所屬社群與心得統計'!B:B,"健康產業管理學系",'107-2各系指導老師所屬社群與心得統計'!D:D)</f>
        <v>22</v>
      </c>
      <c r="D30" s="178">
        <f>SUMIF('107-2各系指導老師所屬社群與心得統計'!B:B,"健康產業管理學系",'107-2各系指導老師所屬社群與心得統計'!E:E)</f>
        <v>74</v>
      </c>
    </row>
    <row r="31" spans="1:4" ht="15.75" customHeight="1">
      <c r="A31" s="184"/>
      <c r="B31" s="179" t="s">
        <v>273</v>
      </c>
      <c r="C31" s="178">
        <f>SUMIF('107-2各系指導老師所屬社群與心得統計'!B:B,"視光學系",'107-2各系指導老師所屬社群與心得統計'!D:D)</f>
        <v>1</v>
      </c>
      <c r="D31" s="178">
        <f>SUMIF('107-2各系指導老師所屬社群與心得統計'!B:B,"視光學系",'107-2各系指導老師所屬社群與心得統計'!E:E)</f>
        <v>3</v>
      </c>
    </row>
    <row r="32" spans="1:4" ht="15.75" customHeight="1">
      <c r="A32" s="184"/>
      <c r="B32" s="179" t="s">
        <v>338</v>
      </c>
      <c r="C32" s="178">
        <f>SUMIF('107-2各系指導老師所屬社群與心得統計'!B:B,"學士後獸醫學系",'107-2各系指導老師所屬社群與心得統計'!D:D)</f>
        <v>0</v>
      </c>
      <c r="D32" s="178">
        <f>SUMIF('107-2各系指導老師所屬社群與心得統計'!B:B,"學士後獸醫學系",'107-2各系指導老師所屬社群與心得統計'!E:E)</f>
        <v>0</v>
      </c>
    </row>
    <row r="33" spans="1:4" ht="15.75" customHeight="1">
      <c r="A33" s="184"/>
      <c r="B33" s="179" t="s">
        <v>337</v>
      </c>
      <c r="C33" s="178">
        <f>SUMIF('107-2各系指導老師所屬社群與心得統計'!B:B,"職能治療學系",'107-2各系指導老師所屬社群與心得統計'!D:D)</f>
        <v>47</v>
      </c>
      <c r="D33" s="178">
        <f>SUMIF('107-2各系指導老師所屬社群與心得統計'!B:B,"職能治療學系",'107-2各系指導老師所屬社群與心得統計'!E:E)</f>
        <v>310</v>
      </c>
    </row>
    <row r="34" spans="1:4" ht="15.75" customHeight="1">
      <c r="A34" s="184"/>
      <c r="B34" s="179" t="s">
        <v>336</v>
      </c>
      <c r="C34" s="178">
        <f>SUMIF('107-2各系指導老師所屬社群與心得統計'!B:B,"護理學系",'107-2各系指導老師所屬社群與心得統計'!D:D)</f>
        <v>75</v>
      </c>
      <c r="D34" s="178">
        <f>SUMIF('107-2各系指導老師所屬社群與心得統計'!B:B,"護理學系",'107-2各系指導老師所屬社群與心得統計'!E:E)</f>
        <v>364</v>
      </c>
    </row>
    <row r="35" spans="1:4" ht="16.5">
      <c r="A35" s="184"/>
      <c r="B35" s="183" t="s">
        <v>272</v>
      </c>
      <c r="C35" s="178">
        <f>SUMIF('107-2各系指導老師所屬社群與心得統計'!B:B,"聽力暨語言治療學系",'107-2各系指導老師所屬社群與心得統計'!D:D)</f>
        <v>0</v>
      </c>
      <c r="D35" s="178">
        <f>SUMIF('107-2各系指導老師所屬社群與心得統計'!B:B,"聽力暨語言治療學系",'107-2各系指導老師所屬社群與心得統計'!E:E)</f>
        <v>0</v>
      </c>
    </row>
    <row r="36" spans="1:4" ht="15.75" customHeight="1">
      <c r="A36" s="180"/>
      <c r="B36" s="182" t="s">
        <v>271</v>
      </c>
      <c r="C36" s="181">
        <f>SUM(C27:C35)</f>
        <v>245</v>
      </c>
      <c r="D36" s="181">
        <f>SUM(D27:D35)</f>
        <v>1372</v>
      </c>
    </row>
    <row r="37" spans="1:4" ht="15.75" customHeight="1">
      <c r="A37" s="180" t="s">
        <v>126</v>
      </c>
      <c r="B37" s="179"/>
      <c r="C37" s="178">
        <f>C6+C8+C14+C20+C26+C36</f>
        <v>874</v>
      </c>
      <c r="D37" s="178">
        <f>SUM(D6+D8+D14+D20+D26+D36)</f>
        <v>3916</v>
      </c>
    </row>
    <row r="38" spans="1:4" ht="15.75" customHeight="1">
      <c r="A38" s="177"/>
      <c r="C38" s="176"/>
      <c r="D38" s="176"/>
    </row>
    <row r="39" spans="1:4" ht="15.75" customHeight="1"/>
    <row r="40" spans="1:4" ht="15.75" customHeight="1"/>
    <row r="41" spans="1:4" ht="15.75" customHeight="1"/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s="161" customFormat="1" ht="15.75" customHeight="1"/>
    <row r="50" s="161" customFormat="1" ht="15.75" customHeight="1"/>
    <row r="51" s="161" customFormat="1" ht="15.75" customHeight="1"/>
    <row r="52" s="161" customFormat="1" ht="15.75" customHeight="1"/>
    <row r="53" s="161" customFormat="1" ht="15.75" customHeight="1"/>
    <row r="54" s="161" customFormat="1" ht="15.75" customHeight="1"/>
    <row r="55" s="161" customFormat="1" ht="15.75" customHeight="1"/>
    <row r="56" s="161" customFormat="1" ht="15.75" customHeight="1"/>
    <row r="57" s="161" customFormat="1" ht="15.75" customHeight="1"/>
    <row r="58" s="161" customFormat="1" ht="15.75" customHeight="1"/>
    <row r="59" s="161" customFormat="1" ht="15.75" customHeight="1"/>
    <row r="60" s="161" customFormat="1" ht="15.75" customHeight="1"/>
    <row r="61" s="161" customFormat="1" ht="15.75" customHeight="1"/>
    <row r="62" s="161" customFormat="1" ht="15.75" customHeight="1"/>
    <row r="63" s="161" customFormat="1" ht="15.75" customHeight="1"/>
    <row r="64" s="161" customFormat="1" ht="15.75" customHeight="1"/>
    <row r="65" s="161" customFormat="1" ht="15.75" customHeight="1"/>
    <row r="66" s="161" customFormat="1" ht="15.75" customHeight="1"/>
    <row r="67" s="161" customFormat="1" ht="15.75" customHeight="1"/>
    <row r="68" s="161" customFormat="1" ht="15.75" customHeight="1"/>
    <row r="69" s="161" customFormat="1" ht="15.75" customHeight="1"/>
    <row r="70" s="161" customFormat="1" ht="15.75" customHeight="1"/>
    <row r="71" s="161" customFormat="1" ht="15.75" customHeight="1"/>
    <row r="72" s="161" customFormat="1" ht="15.75" customHeight="1"/>
    <row r="73" s="161" customFormat="1" ht="15.75" customHeight="1"/>
    <row r="74" s="161" customFormat="1" ht="15.75" customHeight="1"/>
    <row r="75" s="161" customFormat="1" ht="15.75" customHeight="1"/>
    <row r="76" s="161" customFormat="1" ht="15.75" customHeight="1"/>
    <row r="77" s="161" customFormat="1" ht="15.75" customHeight="1"/>
    <row r="78" s="161" customFormat="1" ht="15.75" customHeight="1"/>
    <row r="79" s="161" customFormat="1" ht="15.75" customHeight="1"/>
    <row r="80" s="161" customFormat="1" ht="15.75" customHeight="1"/>
    <row r="81" s="161" customFormat="1" ht="15.75" customHeight="1"/>
    <row r="82" s="161" customFormat="1" ht="15.75" customHeight="1"/>
    <row r="83" s="161" customFormat="1" ht="15.75" customHeight="1"/>
    <row r="84" s="161" customFormat="1" ht="15.75" customHeight="1"/>
    <row r="85" s="161" customFormat="1" ht="15.75" customHeight="1"/>
    <row r="86" s="161" customFormat="1" ht="15.75" customHeight="1"/>
    <row r="87" s="161" customFormat="1" ht="15.75" customHeight="1"/>
    <row r="88" s="161" customFormat="1" ht="15.75" customHeight="1"/>
    <row r="89" s="161" customFormat="1" ht="15.75" customHeight="1"/>
    <row r="90" s="161" customFormat="1" ht="15.75" customHeight="1"/>
    <row r="91" s="161" customFormat="1" ht="15.75" customHeight="1"/>
    <row r="92" s="161" customFormat="1" ht="15.75" customHeight="1"/>
    <row r="93" s="161" customFormat="1" ht="15.75" customHeight="1"/>
    <row r="94" s="161" customFormat="1" ht="15.75" customHeight="1"/>
    <row r="95" s="161" customFormat="1" ht="15.75" customHeight="1"/>
    <row r="96" s="161" customFormat="1" ht="15.75" customHeight="1"/>
    <row r="97" s="161" customFormat="1" ht="15.75" customHeight="1"/>
    <row r="98" s="161" customFormat="1" ht="15.75" customHeight="1"/>
    <row r="99" s="161" customFormat="1" ht="15.75" customHeight="1"/>
    <row r="100" s="161" customFormat="1" ht="15.75" customHeight="1"/>
    <row r="101" s="161" customFormat="1" ht="15.75" customHeight="1"/>
    <row r="102" s="161" customFormat="1" ht="15.75" customHeight="1"/>
    <row r="103" s="161" customFormat="1" ht="15.75" customHeight="1"/>
    <row r="104" s="161" customFormat="1" ht="15.75" customHeight="1"/>
    <row r="105" s="161" customFormat="1" ht="15.75" customHeight="1"/>
    <row r="106" s="161" customFormat="1" ht="15.75" customHeight="1"/>
    <row r="107" s="161" customFormat="1" ht="15.75" customHeight="1"/>
    <row r="108" s="161" customFormat="1" ht="15.75" customHeight="1"/>
    <row r="109" s="161" customFormat="1" ht="15.75" customHeight="1"/>
    <row r="110" s="161" customFormat="1" ht="15.75" customHeight="1"/>
    <row r="111" s="161" customFormat="1" ht="15.75" customHeight="1"/>
    <row r="112" s="161" customFormat="1" ht="15.75" customHeight="1"/>
    <row r="113" s="161" customFormat="1" ht="15.75" customHeight="1"/>
    <row r="114" s="161" customFormat="1" ht="15.75" customHeight="1"/>
    <row r="115" s="161" customFormat="1" ht="15.75" customHeight="1"/>
    <row r="116" s="161" customFormat="1" ht="15.75" customHeight="1"/>
    <row r="117" s="161" customFormat="1" ht="15.75" customHeight="1"/>
    <row r="118" s="161" customFormat="1" ht="15.75" customHeight="1"/>
    <row r="119" s="161" customFormat="1" ht="15.75" customHeight="1"/>
    <row r="120" s="161" customFormat="1" ht="15.75" customHeight="1"/>
    <row r="121" s="161" customFormat="1" ht="15.75" customHeight="1"/>
    <row r="122" s="161" customFormat="1" ht="15.75" customHeight="1"/>
    <row r="123" s="161" customFormat="1" ht="15.75" customHeight="1"/>
    <row r="124" s="161" customFormat="1" ht="15.75" customHeight="1"/>
    <row r="125" s="161" customFormat="1" ht="15.75" customHeight="1"/>
    <row r="126" s="161" customFormat="1" ht="15.75" customHeight="1"/>
    <row r="127" s="161" customFormat="1" ht="15.75" customHeight="1"/>
    <row r="128" s="161" customFormat="1" ht="15.75" customHeight="1"/>
    <row r="129" s="161" customFormat="1" ht="15.75" customHeight="1"/>
    <row r="130" s="161" customFormat="1" ht="15.75" customHeight="1"/>
    <row r="131" s="161" customFormat="1" ht="15.75" customHeight="1"/>
    <row r="132" s="161" customFormat="1" ht="15.75" customHeight="1"/>
    <row r="133" s="161" customFormat="1" ht="15.75" customHeight="1"/>
    <row r="134" s="161" customFormat="1" ht="15.75" customHeight="1"/>
    <row r="135" s="161" customFormat="1" ht="15.75" customHeight="1"/>
    <row r="136" s="161" customFormat="1" ht="15.75" customHeight="1"/>
    <row r="137" s="161" customFormat="1" ht="15.75" customHeight="1"/>
    <row r="138" s="161" customFormat="1" ht="15.75" customHeight="1"/>
    <row r="139" s="161" customFormat="1" ht="15.75" customHeight="1"/>
    <row r="140" s="161" customFormat="1" ht="15.75" customHeight="1"/>
    <row r="141" s="161" customFormat="1" ht="15.75" customHeight="1"/>
    <row r="142" s="161" customFormat="1" ht="15.75" customHeight="1"/>
    <row r="143" s="161" customFormat="1" ht="15.75" customHeight="1"/>
    <row r="144" s="161" customFormat="1" ht="15.75" customHeight="1"/>
    <row r="145" s="161" customFormat="1" ht="15.75" customHeight="1"/>
    <row r="146" s="161" customFormat="1" ht="15.75" customHeight="1"/>
    <row r="147" s="161" customFormat="1" ht="15.75" customHeight="1"/>
    <row r="148" s="161" customFormat="1" ht="15.75" customHeight="1"/>
    <row r="149" s="161" customFormat="1" ht="15.75" customHeight="1"/>
    <row r="150" s="161" customFormat="1" ht="15.75" customHeight="1"/>
    <row r="151" s="161" customFormat="1" ht="15.75" customHeight="1"/>
    <row r="152" s="161" customFormat="1" ht="15.75" customHeight="1"/>
    <row r="153" s="161" customFormat="1" ht="15.75" customHeight="1"/>
    <row r="154" s="161" customFormat="1" ht="15.75" customHeight="1"/>
    <row r="155" s="161" customFormat="1" ht="15.75" customHeight="1"/>
    <row r="156" s="161" customFormat="1" ht="15.75" customHeight="1"/>
    <row r="157" s="161" customFormat="1" ht="15.75" customHeight="1"/>
    <row r="158" s="161" customFormat="1" ht="15.75" customHeight="1"/>
    <row r="159" s="161" customFormat="1" ht="15.75" customHeight="1"/>
    <row r="160" s="161" customFormat="1" ht="15.75" customHeight="1"/>
    <row r="161" s="161" customFormat="1" ht="15.75" customHeight="1"/>
    <row r="162" s="161" customFormat="1" ht="15.75" customHeight="1"/>
    <row r="163" s="161" customFormat="1" ht="15.75" customHeight="1"/>
    <row r="164" s="161" customFormat="1" ht="15.75" customHeight="1"/>
    <row r="165" s="161" customFormat="1" ht="15.75" customHeight="1"/>
    <row r="166" s="161" customFormat="1" ht="15.75" customHeight="1"/>
    <row r="167" s="161" customFormat="1" ht="15.75" customHeight="1"/>
    <row r="168" s="161" customFormat="1" ht="15.75" customHeight="1"/>
    <row r="169" s="161" customFormat="1" ht="15.75" customHeight="1"/>
    <row r="170" s="161" customFormat="1" ht="15.75" customHeight="1"/>
    <row r="171" s="161" customFormat="1" ht="15.75" customHeight="1"/>
    <row r="172" s="161" customFormat="1" ht="15.75" customHeight="1"/>
    <row r="173" s="161" customFormat="1" ht="15.75" customHeight="1"/>
    <row r="174" s="161" customFormat="1" ht="15.75" customHeight="1"/>
    <row r="175" s="161" customFormat="1" ht="15.75" customHeight="1"/>
    <row r="176" s="161" customFormat="1" ht="15.75" customHeight="1"/>
    <row r="177" s="161" customFormat="1" ht="15.75" customHeight="1"/>
    <row r="178" s="161" customFormat="1" ht="15.75" customHeight="1"/>
    <row r="179" s="161" customFormat="1" ht="15.75" customHeight="1"/>
    <row r="180" s="161" customFormat="1" ht="15.75" customHeight="1"/>
    <row r="181" s="161" customFormat="1" ht="15.75" customHeight="1"/>
    <row r="182" s="161" customFormat="1" ht="15.75" customHeight="1"/>
    <row r="183" s="161" customFormat="1" ht="15.75" customHeight="1"/>
    <row r="184" s="161" customFormat="1" ht="15.75" customHeight="1"/>
    <row r="185" s="161" customFormat="1" ht="15.75" customHeight="1"/>
    <row r="186" s="161" customFormat="1" ht="15.75" customHeight="1"/>
    <row r="187" s="161" customFormat="1" ht="15.75" customHeight="1"/>
    <row r="188" s="161" customFormat="1" ht="15.75" customHeight="1"/>
    <row r="189" s="161" customFormat="1" ht="15.75" customHeight="1"/>
    <row r="190" s="161" customFormat="1" ht="15.75" customHeight="1"/>
    <row r="191" s="161" customFormat="1" ht="15.75" customHeight="1"/>
    <row r="192" s="161" customFormat="1" ht="15.75" customHeight="1"/>
    <row r="193" s="161" customFormat="1" ht="15.75" customHeight="1"/>
    <row r="194" s="161" customFormat="1" ht="15.75" customHeight="1"/>
    <row r="195" s="161" customFormat="1" ht="15.75" customHeight="1"/>
    <row r="196" s="161" customFormat="1" ht="15.75" customHeight="1"/>
    <row r="197" s="161" customFormat="1" ht="15.75" customHeight="1"/>
    <row r="198" s="161" customFormat="1" ht="15.75" customHeight="1"/>
    <row r="199" s="161" customFormat="1" ht="15.75" customHeight="1"/>
    <row r="200" s="161" customFormat="1" ht="15.75" customHeight="1"/>
    <row r="201" s="161" customFormat="1" ht="15.75" customHeight="1"/>
    <row r="202" s="161" customFormat="1" ht="15.75" customHeight="1"/>
    <row r="203" s="161" customFormat="1" ht="15.75" customHeight="1"/>
    <row r="204" s="161" customFormat="1" ht="15.75" customHeight="1"/>
    <row r="205" s="161" customFormat="1" ht="15.75" customHeight="1"/>
    <row r="206" s="161" customFormat="1" ht="15.75" customHeight="1"/>
    <row r="207" s="161" customFormat="1" ht="15.75" customHeight="1"/>
    <row r="208" s="161" customFormat="1" ht="15.75" customHeight="1"/>
    <row r="209" s="161" customFormat="1" ht="15.75" customHeight="1"/>
    <row r="210" s="161" customFormat="1" ht="15.75" customHeight="1"/>
    <row r="211" s="161" customFormat="1" ht="15.75" customHeight="1"/>
    <row r="212" s="161" customFormat="1" ht="15.75" customHeight="1"/>
    <row r="213" s="161" customFormat="1" ht="15.75" customHeight="1"/>
    <row r="214" s="161" customFormat="1" ht="15.75" customHeight="1"/>
    <row r="215" s="161" customFormat="1" ht="15.75" customHeight="1"/>
    <row r="216" s="161" customFormat="1" ht="15.75" customHeight="1"/>
    <row r="217" s="161" customFormat="1" ht="15.75" customHeight="1"/>
    <row r="218" s="161" customFormat="1" ht="15.75" customHeight="1"/>
    <row r="219" s="161" customFormat="1" ht="15.75" customHeight="1"/>
    <row r="220" s="161" customFormat="1" ht="15.75" customHeight="1"/>
    <row r="221" s="161" customFormat="1" ht="15.75" customHeight="1"/>
    <row r="222" s="161" customFormat="1" ht="15.75" customHeight="1"/>
    <row r="223" s="161" customFormat="1" ht="15.75" customHeight="1"/>
    <row r="224" s="161" customFormat="1" ht="15.75" customHeight="1"/>
    <row r="225" s="161" customFormat="1" ht="15.75" customHeight="1"/>
    <row r="226" s="161" customFormat="1" ht="15.75" customHeight="1"/>
    <row r="227" s="161" customFormat="1" ht="15.75" customHeight="1"/>
    <row r="228" s="161" customFormat="1" ht="15.75" customHeight="1"/>
    <row r="229" s="161" customFormat="1" ht="15.75" customHeight="1"/>
    <row r="230" s="161" customFormat="1" ht="15.75" customHeight="1"/>
    <row r="231" s="161" customFormat="1" ht="15.75" customHeight="1"/>
    <row r="232" s="161" customFormat="1" ht="15.75" customHeight="1"/>
    <row r="233" s="161" customFormat="1" ht="15.75" customHeight="1"/>
    <row r="234" s="161" customFormat="1" ht="15.75" customHeight="1"/>
    <row r="235" s="161" customFormat="1" ht="15.75" customHeight="1"/>
    <row r="236" s="161" customFormat="1" ht="15.75" customHeight="1"/>
    <row r="237" s="161" customFormat="1" ht="15.75" customHeight="1"/>
    <row r="238" s="161" customFormat="1" ht="15.75" customHeight="1"/>
    <row r="239" s="161" customFormat="1" ht="15.75" customHeight="1"/>
    <row r="240" s="161" customFormat="1" ht="15.75" customHeight="1"/>
    <row r="241" s="161" customFormat="1" ht="15.75" customHeight="1"/>
    <row r="242" s="161" customFormat="1" ht="15.75" customHeight="1"/>
    <row r="243" s="161" customFormat="1" ht="15.75" customHeight="1"/>
    <row r="244" s="161" customFormat="1" ht="15.75" customHeight="1"/>
    <row r="245" s="161" customFormat="1" ht="15.75" customHeight="1"/>
    <row r="246" s="161" customFormat="1" ht="15.75" customHeight="1"/>
    <row r="247" s="161" customFormat="1" ht="15.75" customHeight="1"/>
    <row r="248" s="161" customFormat="1" ht="15.75" customHeight="1"/>
    <row r="249" s="161" customFormat="1" ht="15.75" customHeight="1"/>
    <row r="250" s="161" customFormat="1" ht="15.75" customHeight="1"/>
    <row r="251" s="161" customFormat="1" ht="15.75" customHeight="1"/>
    <row r="252" s="161" customFormat="1" ht="15.75" customHeight="1"/>
    <row r="253" s="161" customFormat="1" ht="15.75" customHeight="1"/>
    <row r="254" s="161" customFormat="1" ht="15.75" customHeight="1"/>
    <row r="255" s="161" customFormat="1" ht="15.75" customHeight="1"/>
    <row r="256" s="161" customFormat="1" ht="15.75" customHeight="1"/>
    <row r="257" s="161" customFormat="1" ht="15.75" customHeight="1"/>
    <row r="258" s="161" customFormat="1" ht="15.75" customHeight="1"/>
    <row r="259" s="161" customFormat="1" ht="15.75" customHeight="1"/>
    <row r="260" s="161" customFormat="1" ht="15.75" customHeight="1"/>
    <row r="261" s="161" customFormat="1" ht="15.75" customHeight="1"/>
    <row r="262" s="161" customFormat="1" ht="15.75" customHeight="1"/>
    <row r="263" s="161" customFormat="1" ht="15.75" customHeight="1"/>
    <row r="264" s="161" customFormat="1" ht="15.75" customHeight="1"/>
    <row r="265" s="161" customFormat="1" ht="15.75" customHeight="1"/>
    <row r="266" s="161" customFormat="1" ht="15.75" customHeight="1"/>
    <row r="267" s="161" customFormat="1" ht="15.75" customHeight="1"/>
    <row r="268" s="161" customFormat="1" ht="15.75" customHeight="1"/>
    <row r="269" s="161" customFormat="1" ht="15.75" customHeight="1"/>
    <row r="270" s="161" customFormat="1" ht="15.75" customHeight="1"/>
    <row r="271" s="161" customFormat="1" ht="15.75" customHeight="1"/>
    <row r="272" s="161" customFormat="1" ht="15.75" customHeight="1"/>
    <row r="273" s="161" customFormat="1" ht="15.75" customHeight="1"/>
    <row r="274" s="161" customFormat="1" ht="15.75" customHeight="1"/>
    <row r="275" s="161" customFormat="1" ht="15.75" customHeight="1"/>
    <row r="276" s="161" customFormat="1" ht="15.75" customHeight="1"/>
    <row r="277" s="161" customFormat="1" ht="15.75" customHeight="1"/>
    <row r="278" s="161" customFormat="1" ht="15.75" customHeight="1"/>
    <row r="279" s="161" customFormat="1" ht="15.75" customHeight="1"/>
    <row r="280" s="161" customFormat="1" ht="15.75" customHeight="1"/>
    <row r="281" s="161" customFormat="1" ht="15.75" customHeight="1"/>
    <row r="282" s="161" customFormat="1" ht="15.75" customHeight="1"/>
    <row r="283" s="161" customFormat="1" ht="15.75" customHeight="1"/>
    <row r="284" s="161" customFormat="1" ht="15.75" customHeight="1"/>
    <row r="285" s="161" customFormat="1" ht="15.75" customHeight="1"/>
    <row r="286" s="161" customFormat="1" ht="15.75" customHeight="1"/>
    <row r="287" s="161" customFormat="1" ht="15.75" customHeight="1"/>
    <row r="288" s="161" customFormat="1" ht="15.75" customHeight="1"/>
    <row r="289" s="161" customFormat="1" ht="15.75" customHeight="1"/>
    <row r="290" s="161" customFormat="1" ht="15.75" customHeight="1"/>
    <row r="291" s="161" customFormat="1" ht="15.75" customHeight="1"/>
    <row r="292" s="161" customFormat="1" ht="15.75" customHeight="1"/>
    <row r="293" s="161" customFormat="1" ht="15.75" customHeight="1"/>
    <row r="294" s="161" customFormat="1" ht="15.75" customHeight="1"/>
    <row r="295" s="161" customFormat="1" ht="15.75" customHeight="1"/>
    <row r="296" s="161" customFormat="1" ht="15.75" customHeight="1"/>
    <row r="297" s="161" customFormat="1" ht="15.75" customHeight="1"/>
    <row r="298" s="161" customFormat="1" ht="15.75" customHeight="1"/>
    <row r="299" s="161" customFormat="1" ht="15.75" customHeight="1"/>
    <row r="300" s="161" customFormat="1" ht="15.75" customHeight="1"/>
    <row r="301" s="161" customFormat="1" ht="15.75" customHeight="1"/>
    <row r="302" s="161" customFormat="1" ht="15.75" customHeight="1"/>
    <row r="303" s="161" customFormat="1" ht="15.75" customHeight="1"/>
    <row r="304" s="161" customFormat="1" ht="15.75" customHeight="1"/>
    <row r="305" s="161" customFormat="1" ht="15.75" customHeight="1"/>
    <row r="306" s="161" customFormat="1" ht="15.75" customHeight="1"/>
    <row r="307" s="161" customFormat="1" ht="15.75" customHeight="1"/>
    <row r="308" s="161" customFormat="1" ht="15.75" customHeight="1"/>
    <row r="309" s="161" customFormat="1" ht="15.75" customHeight="1"/>
    <row r="310" s="161" customFormat="1" ht="15.75" customHeight="1"/>
    <row r="311" s="161" customFormat="1" ht="15.75" customHeight="1"/>
    <row r="312" s="161" customFormat="1" ht="15.75" customHeight="1"/>
    <row r="313" s="161" customFormat="1" ht="15.75" customHeight="1"/>
    <row r="314" s="161" customFormat="1" ht="15.75" customHeight="1"/>
    <row r="315" s="161" customFormat="1" ht="15.75" customHeight="1"/>
    <row r="316" s="161" customFormat="1" ht="15.75" customHeight="1"/>
    <row r="317" s="161" customFormat="1" ht="15.75" customHeight="1"/>
    <row r="318" s="161" customFormat="1" ht="15.75" customHeight="1"/>
    <row r="319" s="161" customFormat="1" ht="15.75" customHeight="1"/>
    <row r="320" s="161" customFormat="1" ht="15.75" customHeight="1"/>
    <row r="321" s="161" customFormat="1" ht="15.75" customHeight="1"/>
    <row r="322" s="161" customFormat="1" ht="15.75" customHeight="1"/>
    <row r="323" s="161" customFormat="1" ht="15.75" customHeight="1"/>
    <row r="324" s="161" customFormat="1" ht="15.75" customHeight="1"/>
    <row r="325" s="161" customFormat="1" ht="15.75" customHeight="1"/>
    <row r="326" s="161" customFormat="1" ht="15.75" customHeight="1"/>
    <row r="327" s="161" customFormat="1" ht="15.75" customHeight="1"/>
    <row r="328" s="161" customFormat="1" ht="15.75" customHeight="1"/>
    <row r="329" s="161" customFormat="1" ht="15.75" customHeight="1"/>
    <row r="330" s="161" customFormat="1" ht="15.75" customHeight="1"/>
    <row r="331" s="161" customFormat="1" ht="15.75" customHeight="1"/>
    <row r="332" s="161" customFormat="1" ht="15.75" customHeight="1"/>
    <row r="333" s="161" customFormat="1" ht="15.75" customHeight="1"/>
    <row r="334" s="161" customFormat="1" ht="15.75" customHeight="1"/>
    <row r="335" s="161" customFormat="1" ht="15.75" customHeight="1"/>
    <row r="336" s="161" customFormat="1" ht="15.75" customHeight="1"/>
    <row r="337" s="161" customFormat="1" ht="15.75" customHeight="1"/>
    <row r="338" s="161" customFormat="1" ht="15.75" customHeight="1"/>
    <row r="339" s="161" customFormat="1" ht="15.75" customHeight="1"/>
    <row r="340" s="161" customFormat="1" ht="15.75" customHeight="1"/>
    <row r="341" s="161" customFormat="1" ht="15.75" customHeight="1"/>
    <row r="342" s="161" customFormat="1" ht="15.75" customHeight="1"/>
    <row r="343" s="161" customFormat="1" ht="15.75" customHeight="1"/>
    <row r="344" s="161" customFormat="1" ht="15.75" customHeight="1"/>
    <row r="345" s="161" customFormat="1" ht="15.75" customHeight="1"/>
    <row r="346" s="161" customFormat="1" ht="15.75" customHeight="1"/>
    <row r="347" s="161" customFormat="1" ht="15.75" customHeight="1"/>
    <row r="348" s="161" customFormat="1" ht="15.75" customHeight="1"/>
    <row r="349" s="161" customFormat="1" ht="15.75" customHeight="1"/>
    <row r="350" s="161" customFormat="1" ht="15.75" customHeight="1"/>
    <row r="351" s="161" customFormat="1" ht="15.75" customHeight="1"/>
    <row r="352" s="161" customFormat="1" ht="15.75" customHeight="1"/>
    <row r="353" s="161" customFormat="1" ht="15.75" customHeight="1"/>
    <row r="354" s="161" customFormat="1" ht="15.75" customHeight="1"/>
    <row r="355" s="161" customFormat="1" ht="15.75" customHeight="1"/>
    <row r="356" s="161" customFormat="1" ht="15.75" customHeight="1"/>
    <row r="357" s="161" customFormat="1" ht="15.75" customHeight="1"/>
    <row r="358" s="161" customFormat="1" ht="15.75" customHeight="1"/>
    <row r="359" s="161" customFormat="1" ht="15.75" customHeight="1"/>
    <row r="360" s="161" customFormat="1" ht="15.75" customHeight="1"/>
    <row r="361" s="161" customFormat="1" ht="15.75" customHeight="1"/>
    <row r="362" s="161" customFormat="1" ht="15.75" customHeight="1"/>
    <row r="363" s="161" customFormat="1" ht="15.75" customHeight="1"/>
    <row r="364" s="161" customFormat="1" ht="15.75" customHeight="1"/>
    <row r="365" s="161" customFormat="1" ht="15.75" customHeight="1"/>
    <row r="366" s="161" customFormat="1" ht="15.75" customHeight="1"/>
    <row r="367" s="161" customFormat="1" ht="15.75" customHeight="1"/>
    <row r="368" s="161" customFormat="1" ht="15.75" customHeight="1"/>
    <row r="369" s="161" customFormat="1" ht="15.75" customHeight="1"/>
    <row r="370" s="161" customFormat="1" ht="15.75" customHeight="1"/>
    <row r="371" s="161" customFormat="1" ht="15.75" customHeight="1"/>
    <row r="372" s="161" customFormat="1" ht="15.75" customHeight="1"/>
    <row r="373" s="161" customFormat="1" ht="15.75" customHeight="1"/>
    <row r="374" s="161" customFormat="1" ht="15.75" customHeight="1"/>
    <row r="375" s="161" customFormat="1" ht="15.75" customHeight="1"/>
    <row r="376" s="161" customFormat="1" ht="15.75" customHeight="1"/>
    <row r="377" s="161" customFormat="1" ht="15.75" customHeight="1"/>
    <row r="378" s="161" customFormat="1" ht="15.75" customHeight="1"/>
    <row r="379" s="161" customFormat="1" ht="15.75" customHeight="1"/>
    <row r="380" s="161" customFormat="1" ht="15.75" customHeight="1"/>
    <row r="381" s="161" customFormat="1" ht="15.75" customHeight="1"/>
    <row r="382" s="161" customFormat="1" ht="15.75" customHeight="1"/>
    <row r="383" s="161" customFormat="1" ht="15.75" customHeight="1"/>
    <row r="384" s="161" customFormat="1" ht="15.75" customHeight="1"/>
    <row r="385" s="161" customFormat="1" ht="15.75" customHeight="1"/>
    <row r="386" s="161" customFormat="1" ht="15.75" customHeight="1"/>
    <row r="387" s="161" customFormat="1" ht="15.75" customHeight="1"/>
    <row r="388" s="161" customFormat="1" ht="15.75" customHeight="1"/>
    <row r="389" s="161" customFormat="1" ht="15.75" customHeight="1"/>
    <row r="390" s="161" customFormat="1" ht="15.75" customHeight="1"/>
    <row r="391" s="161" customFormat="1" ht="15.75" customHeight="1"/>
    <row r="392" s="161" customFormat="1" ht="15.75" customHeight="1"/>
    <row r="393" s="161" customFormat="1" ht="15.75" customHeight="1"/>
    <row r="394" s="161" customFormat="1" ht="15.75" customHeight="1"/>
    <row r="395" s="161" customFormat="1" ht="15.75" customHeight="1"/>
    <row r="396" s="161" customFormat="1" ht="15.75" customHeight="1"/>
    <row r="397" s="161" customFormat="1" ht="15.75" customHeight="1"/>
    <row r="398" s="161" customFormat="1" ht="15.75" customHeight="1"/>
    <row r="399" s="161" customFormat="1" ht="15.75" customHeight="1"/>
    <row r="400" s="161" customFormat="1" ht="15.75" customHeight="1"/>
    <row r="401" s="161" customFormat="1" ht="15.75" customHeight="1"/>
    <row r="402" s="161" customFormat="1" ht="15.75" customHeight="1"/>
    <row r="403" s="161" customFormat="1" ht="15.75" customHeight="1"/>
    <row r="404" s="161" customFormat="1" ht="15.75" customHeight="1"/>
    <row r="405" s="161" customFormat="1" ht="15.75" customHeight="1"/>
    <row r="406" s="161" customFormat="1" ht="15.75" customHeight="1"/>
    <row r="407" s="161" customFormat="1" ht="15.75" customHeight="1"/>
    <row r="408" s="161" customFormat="1" ht="15.75" customHeight="1"/>
    <row r="409" s="161" customFormat="1" ht="15.75" customHeight="1"/>
    <row r="410" s="161" customFormat="1" ht="15.75" customHeight="1"/>
    <row r="411" s="161" customFormat="1" ht="15.75" customHeight="1"/>
    <row r="412" s="161" customFormat="1" ht="15.75" customHeight="1"/>
    <row r="413" s="161" customFormat="1" ht="15.75" customHeight="1"/>
    <row r="414" s="161" customFormat="1" ht="15.75" customHeight="1"/>
    <row r="415" s="161" customFormat="1" ht="15.75" customHeight="1"/>
    <row r="416" s="161" customFormat="1" ht="15.75" customHeight="1"/>
    <row r="417" s="161" customFormat="1" ht="15.75" customHeight="1"/>
    <row r="418" s="161" customFormat="1" ht="15.75" customHeight="1"/>
    <row r="419" s="161" customFormat="1" ht="15.75" customHeight="1"/>
    <row r="420" s="161" customFormat="1" ht="15.75" customHeight="1"/>
    <row r="421" s="161" customFormat="1" ht="15.75" customHeight="1"/>
    <row r="422" s="161" customFormat="1" ht="15.75" customHeight="1"/>
    <row r="423" s="161" customFormat="1" ht="15.75" customHeight="1"/>
    <row r="424" s="161" customFormat="1" ht="15.75" customHeight="1"/>
    <row r="425" s="161" customFormat="1" ht="15.75" customHeight="1"/>
    <row r="426" s="161" customFormat="1" ht="15.75" customHeight="1"/>
    <row r="427" s="161" customFormat="1" ht="15.75" customHeight="1"/>
    <row r="428" s="161" customFormat="1" ht="15.75" customHeight="1"/>
    <row r="429" s="161" customFormat="1" ht="15.75" customHeight="1"/>
    <row r="430" s="161" customFormat="1" ht="15.75" customHeight="1"/>
    <row r="431" s="161" customFormat="1" ht="15.75" customHeight="1"/>
    <row r="432" s="161" customFormat="1" ht="15.75" customHeight="1"/>
    <row r="433" s="161" customFormat="1" ht="15.75" customHeight="1"/>
    <row r="434" s="161" customFormat="1" ht="15.75" customHeight="1"/>
    <row r="435" s="161" customFormat="1" ht="15.75" customHeight="1"/>
    <row r="436" s="161" customFormat="1" ht="15.75" customHeight="1"/>
    <row r="437" s="161" customFormat="1" ht="15.75" customHeight="1"/>
    <row r="438" s="161" customFormat="1" ht="15.75" customHeight="1"/>
    <row r="439" s="161" customFormat="1" ht="15.75" customHeight="1"/>
    <row r="440" s="161" customFormat="1" ht="15.75" customHeight="1"/>
    <row r="441" s="161" customFormat="1" ht="15.75" customHeight="1"/>
    <row r="442" s="161" customFormat="1" ht="15.75" customHeight="1"/>
    <row r="443" s="161" customFormat="1" ht="15.75" customHeight="1"/>
    <row r="444" s="161" customFormat="1" ht="15.75" customHeight="1"/>
    <row r="445" s="161" customFormat="1" ht="15.75" customHeight="1"/>
    <row r="446" s="161" customFormat="1" ht="15.75" customHeight="1"/>
    <row r="447" s="161" customFormat="1" ht="15.75" customHeight="1"/>
    <row r="448" s="161" customFormat="1" ht="15.75" customHeight="1"/>
    <row r="449" s="161" customFormat="1" ht="15.75" customHeight="1"/>
    <row r="450" s="161" customFormat="1" ht="15.75" customHeight="1"/>
    <row r="451" s="161" customFormat="1" ht="15.75" customHeight="1"/>
    <row r="452" s="161" customFormat="1" ht="15.75" customHeight="1"/>
    <row r="453" s="161" customFormat="1" ht="15.75" customHeight="1"/>
    <row r="454" s="161" customFormat="1" ht="15.75" customHeight="1"/>
    <row r="455" s="161" customFormat="1" ht="15.75" customHeight="1"/>
    <row r="456" s="161" customFormat="1" ht="15.75" customHeight="1"/>
    <row r="457" s="161" customFormat="1" ht="15.75" customHeight="1"/>
    <row r="458" s="161" customFormat="1" ht="15.75" customHeight="1"/>
    <row r="459" s="161" customFormat="1" ht="15.75" customHeight="1"/>
    <row r="460" s="161" customFormat="1" ht="15.75" customHeight="1"/>
    <row r="461" s="161" customFormat="1" ht="15.75" customHeight="1"/>
    <row r="462" s="161" customFormat="1" ht="15.75" customHeight="1"/>
    <row r="463" s="161" customFormat="1" ht="15.75" customHeight="1"/>
    <row r="464" s="161" customFormat="1" ht="15.75" customHeight="1"/>
    <row r="465" s="161" customFormat="1" ht="15.75" customHeight="1"/>
    <row r="466" s="161" customFormat="1" ht="15.75" customHeight="1"/>
    <row r="467" s="161" customFormat="1" ht="15.75" customHeight="1"/>
    <row r="468" s="161" customFormat="1" ht="15.75" customHeight="1"/>
    <row r="469" s="161" customFormat="1" ht="15.75" customHeight="1"/>
    <row r="470" s="161" customFormat="1" ht="15.75" customHeight="1"/>
    <row r="471" s="161" customFormat="1" ht="15.75" customHeight="1"/>
    <row r="472" s="161" customFormat="1" ht="15.75" customHeight="1"/>
    <row r="473" s="161" customFormat="1" ht="15.75" customHeight="1"/>
    <row r="474" s="161" customFormat="1" ht="15.75" customHeight="1"/>
    <row r="475" s="161" customFormat="1" ht="15.75" customHeight="1"/>
    <row r="476" s="161" customFormat="1" ht="15.75" customHeight="1"/>
    <row r="477" s="161" customFormat="1" ht="15.75" customHeight="1"/>
    <row r="478" s="161" customFormat="1" ht="15.75" customHeight="1"/>
    <row r="479" s="161" customFormat="1" ht="15.75" customHeight="1"/>
    <row r="480" s="161" customFormat="1" ht="15.75" customHeight="1"/>
    <row r="481" s="161" customFormat="1" ht="15.75" customHeight="1"/>
    <row r="482" s="161" customFormat="1" ht="15.75" customHeight="1"/>
    <row r="483" s="161" customFormat="1" ht="15.75" customHeight="1"/>
    <row r="484" s="161" customFormat="1" ht="15.75" customHeight="1"/>
    <row r="485" s="161" customFormat="1" ht="15.75" customHeight="1"/>
    <row r="486" s="161" customFormat="1" ht="15.75" customHeight="1"/>
    <row r="487" s="161" customFormat="1" ht="15.75" customHeight="1"/>
    <row r="488" s="161" customFormat="1" ht="15.75" customHeight="1"/>
    <row r="489" s="161" customFormat="1" ht="15.75" customHeight="1"/>
    <row r="490" s="161" customFormat="1" ht="15.75" customHeight="1"/>
    <row r="491" s="161" customFormat="1" ht="15.75" customHeight="1"/>
    <row r="492" s="161" customFormat="1" ht="15.75" customHeight="1"/>
    <row r="493" s="161" customFormat="1" ht="15.75" customHeight="1"/>
    <row r="494" s="161" customFormat="1" ht="15.75" customHeight="1"/>
    <row r="495" s="161" customFormat="1" ht="15.75" customHeight="1"/>
    <row r="496" s="161" customFormat="1" ht="15.75" customHeight="1"/>
    <row r="497" s="161" customFormat="1" ht="15.75" customHeight="1"/>
    <row r="498" s="161" customFormat="1" ht="15.75" customHeight="1"/>
    <row r="499" s="161" customFormat="1" ht="15.75" customHeight="1"/>
    <row r="500" s="161" customFormat="1" ht="15.75" customHeight="1"/>
    <row r="501" s="161" customFormat="1" ht="15.75" customHeight="1"/>
    <row r="502" s="161" customFormat="1" ht="15.75" customHeight="1"/>
    <row r="503" s="161" customFormat="1" ht="15.75" customHeight="1"/>
    <row r="504" s="161" customFormat="1" ht="15.75" customHeight="1"/>
    <row r="505" s="161" customFormat="1" ht="15.75" customHeight="1"/>
    <row r="506" s="161" customFormat="1" ht="15.75" customHeight="1"/>
    <row r="507" s="161" customFormat="1" ht="15.75" customHeight="1"/>
    <row r="508" s="161" customFormat="1" ht="15.75" customHeight="1"/>
    <row r="509" s="161" customFormat="1" ht="15.75" customHeight="1"/>
    <row r="510" s="161" customFormat="1" ht="15.75" customHeight="1"/>
    <row r="511" s="161" customFormat="1" ht="15.75" customHeight="1"/>
    <row r="512" s="161" customFormat="1" ht="15.75" customHeight="1"/>
    <row r="513" s="161" customFormat="1" ht="15.75" customHeight="1"/>
    <row r="514" s="161" customFormat="1" ht="15.75" customHeight="1"/>
    <row r="515" s="161" customFormat="1" ht="15.75" customHeight="1"/>
    <row r="516" s="161" customFormat="1" ht="15.75" customHeight="1"/>
    <row r="517" s="161" customFormat="1" ht="15.75" customHeight="1"/>
    <row r="518" s="161" customFormat="1" ht="15.75" customHeight="1"/>
    <row r="519" s="161" customFormat="1" ht="15.75" customHeight="1"/>
    <row r="520" s="161" customFormat="1" ht="15.75" customHeight="1"/>
    <row r="521" s="161" customFormat="1" ht="15.75" customHeight="1"/>
    <row r="522" s="161" customFormat="1" ht="15.75" customHeight="1"/>
    <row r="523" s="161" customFormat="1" ht="15.75" customHeight="1"/>
    <row r="524" s="161" customFormat="1" ht="15.75" customHeight="1"/>
    <row r="525" s="161" customFormat="1" ht="15.75" customHeight="1"/>
    <row r="526" s="161" customFormat="1" ht="15.75" customHeight="1"/>
    <row r="527" s="161" customFormat="1" ht="15.75" customHeight="1"/>
    <row r="528" s="161" customFormat="1" ht="15.75" customHeight="1"/>
    <row r="529" s="161" customFormat="1" ht="15.75" customHeight="1"/>
    <row r="530" s="161" customFormat="1" ht="15.75" customHeight="1"/>
    <row r="531" s="161" customFormat="1" ht="15.75" customHeight="1"/>
    <row r="532" s="161" customFormat="1" ht="15.75" customHeight="1"/>
    <row r="533" s="161" customFormat="1" ht="15.75" customHeight="1"/>
    <row r="534" s="161" customFormat="1" ht="15.75" customHeight="1"/>
    <row r="535" s="161" customFormat="1" ht="15.75" customHeight="1"/>
    <row r="536" s="161" customFormat="1" ht="15.75" customHeight="1"/>
    <row r="537" s="161" customFormat="1" ht="15.75" customHeight="1"/>
    <row r="538" s="161" customFormat="1" ht="15.75" customHeight="1"/>
    <row r="539" s="161" customFormat="1" ht="15.75" customHeight="1"/>
    <row r="540" s="161" customFormat="1" ht="15.75" customHeight="1"/>
    <row r="541" s="161" customFormat="1" ht="15.75" customHeight="1"/>
    <row r="542" s="161" customFormat="1" ht="15.75" customHeight="1"/>
    <row r="543" s="161" customFormat="1" ht="15.75" customHeight="1"/>
    <row r="544" s="161" customFormat="1" ht="15.75" customHeight="1"/>
    <row r="545" s="161" customFormat="1" ht="15.75" customHeight="1"/>
    <row r="546" s="161" customFormat="1" ht="15.75" customHeight="1"/>
    <row r="547" s="161" customFormat="1" ht="15.75" customHeight="1"/>
    <row r="548" s="161" customFormat="1" ht="15.75" customHeight="1"/>
    <row r="549" s="161" customFormat="1" ht="15.75" customHeight="1"/>
    <row r="550" s="161" customFormat="1" ht="15.75" customHeight="1"/>
    <row r="551" s="161" customFormat="1" ht="15.75" customHeight="1"/>
    <row r="552" s="161" customFormat="1" ht="15.75" customHeight="1"/>
    <row r="553" s="161" customFormat="1" ht="15.75" customHeight="1"/>
    <row r="554" s="161" customFormat="1" ht="15.75" customHeight="1"/>
    <row r="555" s="161" customFormat="1" ht="15.75" customHeight="1"/>
    <row r="556" s="161" customFormat="1" ht="15.75" customHeight="1"/>
    <row r="557" s="161" customFormat="1" ht="15.75" customHeight="1"/>
    <row r="558" s="161" customFormat="1" ht="15.75" customHeight="1"/>
    <row r="559" s="161" customFormat="1" ht="15.75" customHeight="1"/>
    <row r="560" s="161" customFormat="1" ht="15.75" customHeight="1"/>
    <row r="561" s="161" customFormat="1" ht="15.75" customHeight="1"/>
    <row r="562" s="161" customFormat="1" ht="15.75" customHeight="1"/>
    <row r="563" s="161" customFormat="1" ht="15.75" customHeight="1"/>
    <row r="564" s="161" customFormat="1" ht="15.75" customHeight="1"/>
    <row r="565" s="161" customFormat="1" ht="15.75" customHeight="1"/>
    <row r="566" s="161" customFormat="1" ht="15.75" customHeight="1"/>
    <row r="567" s="161" customFormat="1" ht="15.75" customHeight="1"/>
    <row r="568" s="161" customFormat="1" ht="15.75" customHeight="1"/>
    <row r="569" s="161" customFormat="1" ht="15.75" customHeight="1"/>
    <row r="570" s="161" customFormat="1" ht="15.75" customHeight="1"/>
    <row r="571" s="161" customFormat="1" ht="15.75" customHeight="1"/>
    <row r="572" s="161" customFormat="1" ht="15.75" customHeight="1"/>
    <row r="573" s="161" customFormat="1" ht="15.75" customHeight="1"/>
    <row r="574" s="161" customFormat="1" ht="15.75" customHeight="1"/>
    <row r="575" s="161" customFormat="1" ht="15.75" customHeight="1"/>
    <row r="576" s="161" customFormat="1" ht="15.75" customHeight="1"/>
    <row r="577" s="161" customFormat="1" ht="15.75" customHeight="1"/>
    <row r="578" s="161" customFormat="1" ht="15.75" customHeight="1"/>
    <row r="579" s="161" customFormat="1" ht="15.75" customHeight="1"/>
    <row r="580" s="161" customFormat="1" ht="15.75" customHeight="1"/>
    <row r="581" s="161" customFormat="1" ht="15.75" customHeight="1"/>
    <row r="582" s="161" customFormat="1" ht="15.75" customHeight="1"/>
    <row r="583" s="161" customFormat="1" ht="15.75" customHeight="1"/>
    <row r="584" s="161" customFormat="1" ht="15.75" customHeight="1"/>
    <row r="585" s="161" customFormat="1" ht="15.75" customHeight="1"/>
    <row r="586" s="161" customFormat="1" ht="15.75" customHeight="1"/>
    <row r="587" s="161" customFormat="1" ht="15.75" customHeight="1"/>
    <row r="588" s="161" customFormat="1" ht="15.75" customHeight="1"/>
    <row r="589" s="161" customFormat="1" ht="15.75" customHeight="1"/>
    <row r="590" s="161" customFormat="1" ht="15.75" customHeight="1"/>
    <row r="591" s="161" customFormat="1" ht="15.75" customHeight="1"/>
    <row r="592" s="161" customFormat="1" ht="15.75" customHeight="1"/>
    <row r="593" s="161" customFormat="1" ht="15.75" customHeight="1"/>
    <row r="594" s="161" customFormat="1" ht="15.75" customHeight="1"/>
    <row r="595" s="161" customFormat="1" ht="15.75" customHeight="1"/>
    <row r="596" s="161" customFormat="1" ht="15.75" customHeight="1"/>
    <row r="597" s="161" customFormat="1" ht="15.75" customHeight="1"/>
    <row r="598" s="161" customFormat="1" ht="15.75" customHeight="1"/>
    <row r="599" s="161" customFormat="1" ht="15.75" customHeight="1"/>
    <row r="600" s="161" customFormat="1" ht="15.75" customHeight="1"/>
    <row r="601" s="161" customFormat="1" ht="15.75" customHeight="1"/>
    <row r="602" s="161" customFormat="1" ht="15.75" customHeight="1"/>
    <row r="603" s="161" customFormat="1" ht="15.75" customHeight="1"/>
    <row r="604" s="161" customFormat="1" ht="15.75" customHeight="1"/>
    <row r="605" s="161" customFormat="1" ht="15.75" customHeight="1"/>
    <row r="606" s="161" customFormat="1" ht="15.75" customHeight="1"/>
    <row r="607" s="161" customFormat="1" ht="15.75" customHeight="1"/>
    <row r="608" s="161" customFormat="1" ht="15.75" customHeight="1"/>
    <row r="609" s="161" customFormat="1" ht="15.75" customHeight="1"/>
    <row r="610" s="161" customFormat="1" ht="15.75" customHeight="1"/>
    <row r="611" s="161" customFormat="1" ht="15.75" customHeight="1"/>
    <row r="612" s="161" customFormat="1" ht="15.75" customHeight="1"/>
    <row r="613" s="161" customFormat="1" ht="15.75" customHeight="1"/>
    <row r="614" s="161" customFormat="1" ht="15.75" customHeight="1"/>
    <row r="615" s="161" customFormat="1" ht="15.75" customHeight="1"/>
    <row r="616" s="161" customFormat="1" ht="15.75" customHeight="1"/>
    <row r="617" s="161" customFormat="1" ht="15.75" customHeight="1"/>
    <row r="618" s="161" customFormat="1" ht="15.75" customHeight="1"/>
    <row r="619" s="161" customFormat="1" ht="15.75" customHeight="1"/>
    <row r="620" s="161" customFormat="1" ht="15.75" customHeight="1"/>
    <row r="621" s="161" customFormat="1" ht="15.75" customHeight="1"/>
    <row r="622" s="161" customFormat="1" ht="15.75" customHeight="1"/>
    <row r="623" s="161" customFormat="1" ht="15.75" customHeight="1"/>
    <row r="624" s="161" customFormat="1" ht="15.75" customHeight="1"/>
    <row r="625" s="161" customFormat="1" ht="15.75" customHeight="1"/>
    <row r="626" s="161" customFormat="1" ht="15.75" customHeight="1"/>
    <row r="627" s="161" customFormat="1" ht="15.75" customHeight="1"/>
    <row r="628" s="161" customFormat="1" ht="15.75" customHeight="1"/>
    <row r="629" s="161" customFormat="1" ht="15.75" customHeight="1"/>
    <row r="630" s="161" customFormat="1" ht="15.75" customHeight="1"/>
    <row r="631" s="161" customFormat="1" ht="15.75" customHeight="1"/>
    <row r="632" s="161" customFormat="1" ht="15.75" customHeight="1"/>
    <row r="633" s="161" customFormat="1" ht="15.75" customHeight="1"/>
    <row r="634" s="161" customFormat="1" ht="15.75" customHeight="1"/>
    <row r="635" s="161" customFormat="1" ht="15.75" customHeight="1"/>
    <row r="636" s="161" customFormat="1" ht="15.75" customHeight="1"/>
    <row r="637" s="161" customFormat="1" ht="15.75" customHeight="1"/>
    <row r="638" s="161" customFormat="1" ht="15.75" customHeight="1"/>
    <row r="639" s="161" customFormat="1" ht="15.75" customHeight="1"/>
    <row r="640" s="161" customFormat="1" ht="15.75" customHeight="1"/>
    <row r="641" s="161" customFormat="1" ht="15.75" customHeight="1"/>
    <row r="642" s="161" customFormat="1" ht="15.75" customHeight="1"/>
    <row r="643" s="161" customFormat="1" ht="15.75" customHeight="1"/>
    <row r="644" s="161" customFormat="1" ht="15.75" customHeight="1"/>
    <row r="645" s="161" customFormat="1" ht="15.75" customHeight="1"/>
    <row r="646" s="161" customFormat="1" ht="15.75" customHeight="1"/>
    <row r="647" s="161" customFormat="1" ht="15.75" customHeight="1"/>
    <row r="648" s="161" customFormat="1" ht="15.75" customHeight="1"/>
    <row r="649" s="161" customFormat="1" ht="15.75" customHeight="1"/>
    <row r="650" s="161" customFormat="1" ht="15.75" customHeight="1"/>
    <row r="651" s="161" customFormat="1" ht="15.75" customHeight="1"/>
    <row r="652" s="161" customFormat="1" ht="15.75" customHeight="1"/>
    <row r="653" s="161" customFormat="1" ht="15.75" customHeight="1"/>
    <row r="654" s="161" customFormat="1" ht="15.75" customHeight="1"/>
    <row r="655" s="161" customFormat="1" ht="15.75" customHeight="1"/>
    <row r="656" s="161" customFormat="1" ht="15.75" customHeight="1"/>
    <row r="657" s="161" customFormat="1" ht="15.75" customHeight="1"/>
    <row r="658" s="161" customFormat="1" ht="15.75" customHeight="1"/>
    <row r="659" s="161" customFormat="1" ht="15.75" customHeight="1"/>
    <row r="660" s="161" customFormat="1" ht="15.75" customHeight="1"/>
    <row r="661" s="161" customFormat="1" ht="15.75" customHeight="1"/>
    <row r="662" s="161" customFormat="1" ht="15.75" customHeight="1"/>
    <row r="663" s="161" customFormat="1" ht="15.75" customHeight="1"/>
    <row r="664" s="161" customFormat="1" ht="15.75" customHeight="1"/>
    <row r="665" s="161" customFormat="1" ht="15.75" customHeight="1"/>
    <row r="666" s="161" customFormat="1" ht="15.75" customHeight="1"/>
    <row r="667" s="161" customFormat="1" ht="15.75" customHeight="1"/>
    <row r="668" s="161" customFormat="1" ht="15.75" customHeight="1"/>
    <row r="669" s="161" customFormat="1" ht="15.75" customHeight="1"/>
    <row r="670" s="161" customFormat="1" ht="15.75" customHeight="1"/>
    <row r="671" s="161" customFormat="1" ht="15.75" customHeight="1"/>
    <row r="672" s="161" customFormat="1" ht="15.75" customHeight="1"/>
    <row r="673" s="161" customFormat="1" ht="15.75" customHeight="1"/>
    <row r="674" s="161" customFormat="1" ht="15.75" customHeight="1"/>
    <row r="675" s="161" customFormat="1" ht="15.75" customHeight="1"/>
    <row r="676" s="161" customFormat="1" ht="15.75" customHeight="1"/>
    <row r="677" s="161" customFormat="1" ht="15.75" customHeight="1"/>
    <row r="678" s="161" customFormat="1" ht="15.75" customHeight="1"/>
    <row r="679" s="161" customFormat="1" ht="15.75" customHeight="1"/>
    <row r="680" s="161" customFormat="1" ht="15.75" customHeight="1"/>
    <row r="681" s="161" customFormat="1" ht="15.75" customHeight="1"/>
    <row r="682" s="161" customFormat="1" ht="15.75" customHeight="1"/>
    <row r="683" s="161" customFormat="1" ht="15.75" customHeight="1"/>
    <row r="684" s="161" customFormat="1" ht="15.75" customHeight="1"/>
    <row r="685" s="161" customFormat="1" ht="15.75" customHeight="1"/>
    <row r="686" s="161" customFormat="1" ht="15.75" customHeight="1"/>
    <row r="687" s="161" customFormat="1" ht="15.75" customHeight="1"/>
    <row r="688" s="161" customFormat="1" ht="15.75" customHeight="1"/>
    <row r="689" s="161" customFormat="1" ht="15.75" customHeight="1"/>
    <row r="690" s="161" customFormat="1" ht="15.75" customHeight="1"/>
    <row r="691" s="161" customFormat="1" ht="15.75" customHeight="1"/>
    <row r="692" s="161" customFormat="1" ht="15.75" customHeight="1"/>
    <row r="693" s="161" customFormat="1" ht="15.75" customHeight="1"/>
    <row r="694" s="161" customFormat="1" ht="15.75" customHeight="1"/>
    <row r="695" s="161" customFormat="1" ht="15.75" customHeight="1"/>
    <row r="696" s="161" customFormat="1" ht="15.75" customHeight="1"/>
    <row r="697" s="161" customFormat="1" ht="15.75" customHeight="1"/>
    <row r="698" s="161" customFormat="1" ht="15.75" customHeight="1"/>
    <row r="699" s="161" customFormat="1" ht="15.75" customHeight="1"/>
    <row r="700" s="161" customFormat="1" ht="15.75" customHeight="1"/>
    <row r="701" s="161" customFormat="1" ht="15.75" customHeight="1"/>
    <row r="702" s="161" customFormat="1" ht="15.75" customHeight="1"/>
    <row r="703" s="161" customFormat="1" ht="15.75" customHeight="1"/>
    <row r="704" s="161" customFormat="1" ht="15.75" customHeight="1"/>
    <row r="705" s="161" customFormat="1" ht="15.75" customHeight="1"/>
    <row r="706" s="161" customFormat="1" ht="15.75" customHeight="1"/>
    <row r="707" s="161" customFormat="1" ht="15.75" customHeight="1"/>
    <row r="708" s="161" customFormat="1" ht="15.75" customHeight="1"/>
    <row r="709" s="161" customFormat="1" ht="15.75" customHeight="1"/>
    <row r="710" s="161" customFormat="1" ht="15.75" customHeight="1"/>
    <row r="711" s="161" customFormat="1" ht="15.75" customHeight="1"/>
    <row r="712" s="161" customFormat="1" ht="15.75" customHeight="1"/>
    <row r="713" s="161" customFormat="1" ht="15.75" customHeight="1"/>
    <row r="714" s="161" customFormat="1" ht="15.75" customHeight="1"/>
    <row r="715" s="161" customFormat="1" ht="15.75" customHeight="1"/>
    <row r="716" s="161" customFormat="1" ht="15.75" customHeight="1"/>
    <row r="717" s="161" customFormat="1" ht="15.75" customHeight="1"/>
    <row r="718" s="161" customFormat="1" ht="15.75" customHeight="1"/>
    <row r="719" s="161" customFormat="1" ht="15.75" customHeight="1"/>
    <row r="720" s="161" customFormat="1" ht="15.75" customHeight="1"/>
    <row r="721" s="161" customFormat="1" ht="15.75" customHeight="1"/>
    <row r="722" s="161" customFormat="1" ht="15.75" customHeight="1"/>
    <row r="723" s="161" customFormat="1" ht="15.75" customHeight="1"/>
    <row r="724" s="161" customFormat="1" ht="15.75" customHeight="1"/>
    <row r="725" s="161" customFormat="1" ht="15.75" customHeight="1"/>
    <row r="726" s="161" customFormat="1" ht="15.75" customHeight="1"/>
    <row r="727" s="161" customFormat="1" ht="15.75" customHeight="1"/>
    <row r="728" s="161" customFormat="1" ht="15.75" customHeight="1"/>
    <row r="729" s="161" customFormat="1" ht="15.75" customHeight="1"/>
    <row r="730" s="161" customFormat="1" ht="15.75" customHeight="1"/>
    <row r="731" s="161" customFormat="1" ht="15.75" customHeight="1"/>
    <row r="732" s="161" customFormat="1" ht="15.75" customHeight="1"/>
    <row r="733" s="161" customFormat="1" ht="15.75" customHeight="1"/>
    <row r="734" s="161" customFormat="1" ht="15.75" customHeight="1"/>
    <row r="735" s="161" customFormat="1" ht="15.75" customHeight="1"/>
    <row r="736" s="161" customFormat="1" ht="15.75" customHeight="1"/>
    <row r="737" s="161" customFormat="1" ht="15.75" customHeight="1"/>
    <row r="738" s="161" customFormat="1" ht="15.75" customHeight="1"/>
    <row r="739" s="161" customFormat="1" ht="15.75" customHeight="1"/>
    <row r="740" s="161" customFormat="1" ht="15.75" customHeight="1"/>
    <row r="741" s="161" customFormat="1" ht="15.75" customHeight="1"/>
    <row r="742" s="161" customFormat="1" ht="15.75" customHeight="1"/>
    <row r="743" s="161" customFormat="1" ht="15.75" customHeight="1"/>
    <row r="744" s="161" customFormat="1" ht="15.75" customHeight="1"/>
    <row r="745" s="161" customFormat="1" ht="15.75" customHeight="1"/>
    <row r="746" s="161" customFormat="1" ht="15.75" customHeight="1"/>
    <row r="747" s="161" customFormat="1" ht="15.75" customHeight="1"/>
    <row r="748" s="161" customFormat="1" ht="15.75" customHeight="1"/>
    <row r="749" s="161" customFormat="1" ht="15.75" customHeight="1"/>
    <row r="750" s="161" customFormat="1" ht="15.75" customHeight="1"/>
    <row r="751" s="161" customFormat="1" ht="15.75" customHeight="1"/>
    <row r="752" s="161" customFormat="1" ht="15.75" customHeight="1"/>
    <row r="753" s="161" customFormat="1" ht="15.75" customHeight="1"/>
    <row r="754" s="161" customFormat="1" ht="15.75" customHeight="1"/>
    <row r="755" s="161" customFormat="1" ht="15.75" customHeight="1"/>
    <row r="756" s="161" customFormat="1" ht="15.75" customHeight="1"/>
    <row r="757" s="161" customFormat="1" ht="15.75" customHeight="1"/>
    <row r="758" s="161" customFormat="1" ht="15.75" customHeight="1"/>
    <row r="759" s="161" customFormat="1" ht="15.75" customHeight="1"/>
    <row r="760" s="161" customFormat="1" ht="15.75" customHeight="1"/>
    <row r="761" s="161" customFormat="1" ht="15.75" customHeight="1"/>
    <row r="762" s="161" customFormat="1" ht="15.75" customHeight="1"/>
    <row r="763" s="161" customFormat="1" ht="15.75" customHeight="1"/>
    <row r="764" s="161" customFormat="1" ht="15.75" customHeight="1"/>
    <row r="765" s="161" customFormat="1" ht="15.75" customHeight="1"/>
    <row r="766" s="161" customFormat="1" ht="15.75" customHeight="1"/>
    <row r="767" s="161" customFormat="1" ht="15.75" customHeight="1"/>
    <row r="768" s="161" customFormat="1" ht="15.75" customHeight="1"/>
    <row r="769" s="161" customFormat="1" ht="15.75" customHeight="1"/>
    <row r="770" s="161" customFormat="1" ht="15.75" customHeight="1"/>
    <row r="771" s="161" customFormat="1" ht="15.75" customHeight="1"/>
    <row r="772" s="161" customFormat="1" ht="15.75" customHeight="1"/>
    <row r="773" s="161" customFormat="1" ht="15.75" customHeight="1"/>
    <row r="774" s="161" customFormat="1" ht="15.75" customHeight="1"/>
    <row r="775" s="161" customFormat="1" ht="15.75" customHeight="1"/>
    <row r="776" s="161" customFormat="1" ht="15.75" customHeight="1"/>
    <row r="777" s="161" customFormat="1" ht="15.75" customHeight="1"/>
    <row r="778" s="161" customFormat="1" ht="15.75" customHeight="1"/>
    <row r="779" s="161" customFormat="1" ht="15.75" customHeight="1"/>
    <row r="780" s="161" customFormat="1" ht="15.75" customHeight="1"/>
    <row r="781" s="161" customFormat="1" ht="15.75" customHeight="1"/>
    <row r="782" s="161" customFormat="1" ht="15.75" customHeight="1"/>
    <row r="783" s="161" customFormat="1" ht="15.75" customHeight="1"/>
    <row r="784" s="161" customFormat="1" ht="15.75" customHeight="1"/>
    <row r="785" s="161" customFormat="1" ht="15.75" customHeight="1"/>
    <row r="786" s="161" customFormat="1" ht="15.75" customHeight="1"/>
    <row r="787" s="161" customFormat="1" ht="15.75" customHeight="1"/>
    <row r="788" s="161" customFormat="1" ht="15.75" customHeight="1"/>
    <row r="789" s="161" customFormat="1" ht="15.75" customHeight="1"/>
    <row r="790" s="161" customFormat="1" ht="15.75" customHeight="1"/>
    <row r="791" s="161" customFormat="1" ht="15.75" customHeight="1"/>
    <row r="792" s="161" customFormat="1" ht="15.75" customHeight="1"/>
    <row r="793" s="161" customFormat="1" ht="15.75" customHeight="1"/>
    <row r="794" s="161" customFormat="1" ht="15.75" customHeight="1"/>
    <row r="795" s="161" customFormat="1" ht="15.75" customHeight="1"/>
    <row r="796" s="161" customFormat="1" ht="15.75" customHeight="1"/>
    <row r="797" s="161" customFormat="1" ht="15.75" customHeight="1"/>
    <row r="798" s="161" customFormat="1" ht="15.75" customHeight="1"/>
    <row r="799" s="161" customFormat="1" ht="15.75" customHeight="1"/>
    <row r="800" s="161" customFormat="1" ht="15.75" customHeight="1"/>
    <row r="801" s="161" customFormat="1" ht="15.75" customHeight="1"/>
    <row r="802" s="161" customFormat="1" ht="15.75" customHeight="1"/>
    <row r="803" s="161" customFormat="1" ht="15.75" customHeight="1"/>
    <row r="804" s="161" customFormat="1" ht="15.75" customHeight="1"/>
    <row r="805" s="161" customFormat="1" ht="15.75" customHeight="1"/>
    <row r="806" s="161" customFormat="1" ht="15.75" customHeight="1"/>
    <row r="807" s="161" customFormat="1" ht="15.75" customHeight="1"/>
    <row r="808" s="161" customFormat="1" ht="15.75" customHeight="1"/>
    <row r="809" s="161" customFormat="1" ht="15.75" customHeight="1"/>
    <row r="810" s="161" customFormat="1" ht="15.75" customHeight="1"/>
    <row r="811" s="161" customFormat="1" ht="15.75" customHeight="1"/>
    <row r="812" s="161" customFormat="1" ht="15.75" customHeight="1"/>
    <row r="813" s="161" customFormat="1" ht="15.75" customHeight="1"/>
    <row r="814" s="161" customFormat="1" ht="15.75" customHeight="1"/>
    <row r="815" s="161" customFormat="1" ht="15.75" customHeight="1"/>
    <row r="816" s="161" customFormat="1" ht="15.75" customHeight="1"/>
    <row r="817" s="161" customFormat="1" ht="15.75" customHeight="1"/>
    <row r="818" s="161" customFormat="1" ht="15.75" customHeight="1"/>
    <row r="819" s="161" customFormat="1" ht="15.75" customHeight="1"/>
    <row r="820" s="161" customFormat="1" ht="15.75" customHeight="1"/>
    <row r="821" s="161" customFormat="1" ht="15.75" customHeight="1"/>
    <row r="822" s="161" customFormat="1" ht="15.75" customHeight="1"/>
    <row r="823" s="161" customFormat="1" ht="15.75" customHeight="1"/>
    <row r="824" s="161" customFormat="1" ht="15.75" customHeight="1"/>
    <row r="825" s="161" customFormat="1" ht="15.75" customHeight="1"/>
    <row r="826" s="161" customFormat="1" ht="15.75" customHeight="1"/>
    <row r="827" s="161" customFormat="1" ht="15.75" customHeight="1"/>
    <row r="828" s="161" customFormat="1" ht="15.75" customHeight="1"/>
    <row r="829" s="161" customFormat="1" ht="15.75" customHeight="1"/>
    <row r="830" s="161" customFormat="1" ht="15.75" customHeight="1"/>
    <row r="831" s="161" customFormat="1" ht="15.75" customHeight="1"/>
    <row r="832" s="161" customFormat="1" ht="15.75" customHeight="1"/>
    <row r="833" s="161" customFormat="1" ht="15.75" customHeight="1"/>
    <row r="834" s="161" customFormat="1" ht="15.75" customHeight="1"/>
    <row r="835" s="161" customFormat="1" ht="15.75" customHeight="1"/>
    <row r="836" s="161" customFormat="1" ht="15.75" customHeight="1"/>
    <row r="837" s="161" customFormat="1" ht="15.75" customHeight="1"/>
    <row r="838" s="161" customFormat="1" ht="15.75" customHeight="1"/>
    <row r="839" s="161" customFormat="1" ht="15.75" customHeight="1"/>
    <row r="840" s="161" customFormat="1" ht="15.75" customHeight="1"/>
    <row r="841" s="161" customFormat="1" ht="15.75" customHeight="1"/>
    <row r="842" s="161" customFormat="1" ht="15.75" customHeight="1"/>
    <row r="843" s="161" customFormat="1" ht="15.75" customHeight="1"/>
    <row r="844" s="161" customFormat="1" ht="15.75" customHeight="1"/>
    <row r="845" s="161" customFormat="1" ht="15.75" customHeight="1"/>
    <row r="846" s="161" customFormat="1" ht="15.75" customHeight="1"/>
    <row r="847" s="161" customFormat="1" ht="15.75" customHeight="1"/>
    <row r="848" s="161" customFormat="1" ht="15.75" customHeight="1"/>
    <row r="849" s="161" customFormat="1" ht="15.75" customHeight="1"/>
    <row r="850" s="161" customFormat="1" ht="15.75" customHeight="1"/>
    <row r="851" s="161" customFormat="1" ht="15.75" customHeight="1"/>
    <row r="852" s="161" customFormat="1" ht="15.75" customHeight="1"/>
    <row r="853" s="161" customFormat="1" ht="15.75" customHeight="1"/>
    <row r="854" s="161" customFormat="1" ht="15.75" customHeight="1"/>
    <row r="855" s="161" customFormat="1" ht="15.75" customHeight="1"/>
    <row r="856" s="161" customFormat="1" ht="15.75" customHeight="1"/>
    <row r="857" s="161" customFormat="1" ht="15.75" customHeight="1"/>
    <row r="858" s="161" customFormat="1" ht="15.75" customHeight="1"/>
    <row r="859" s="161" customFormat="1" ht="15.75" customHeight="1"/>
    <row r="860" s="161" customFormat="1" ht="15.75" customHeight="1"/>
    <row r="861" s="161" customFormat="1" ht="15.75" customHeight="1"/>
    <row r="862" s="161" customFormat="1" ht="15.75" customHeight="1"/>
    <row r="863" s="161" customFormat="1" ht="15.75" customHeight="1"/>
    <row r="864" s="161" customFormat="1" ht="15.75" customHeight="1"/>
    <row r="865" s="161" customFormat="1" ht="15.75" customHeight="1"/>
    <row r="866" s="161" customFormat="1" ht="15.75" customHeight="1"/>
    <row r="867" s="161" customFormat="1" ht="15.75" customHeight="1"/>
    <row r="868" s="161" customFormat="1" ht="15.75" customHeight="1"/>
    <row r="869" s="161" customFormat="1" ht="15.75" customHeight="1"/>
    <row r="870" s="161" customFormat="1" ht="15.75" customHeight="1"/>
    <row r="871" s="161" customFormat="1" ht="15.75" customHeight="1"/>
    <row r="872" s="161" customFormat="1" ht="15.75" customHeight="1"/>
    <row r="873" s="161" customFormat="1" ht="15.75" customHeight="1"/>
    <row r="874" s="161" customFormat="1" ht="15.75" customHeight="1"/>
    <row r="875" s="161" customFormat="1" ht="15.75" customHeight="1"/>
    <row r="876" s="161" customFormat="1" ht="15.75" customHeight="1"/>
    <row r="877" s="161" customFormat="1" ht="15.75" customHeight="1"/>
    <row r="878" s="161" customFormat="1" ht="15.75" customHeight="1"/>
    <row r="879" s="161" customFormat="1" ht="15.75" customHeight="1"/>
    <row r="880" s="161" customFormat="1" ht="15.75" customHeight="1"/>
    <row r="881" s="161" customFormat="1" ht="15.75" customHeight="1"/>
    <row r="882" s="161" customFormat="1" ht="15.75" customHeight="1"/>
    <row r="883" s="161" customFormat="1" ht="15.75" customHeight="1"/>
    <row r="884" s="161" customFormat="1" ht="15.75" customHeight="1"/>
    <row r="885" s="161" customFormat="1" ht="15.75" customHeight="1"/>
    <row r="886" s="161" customFormat="1" ht="15.75" customHeight="1"/>
    <row r="887" s="161" customFormat="1" ht="15.75" customHeight="1"/>
    <row r="888" s="161" customFormat="1" ht="15.75" customHeight="1"/>
    <row r="889" s="161" customFormat="1" ht="15.75" customHeight="1"/>
    <row r="890" s="161" customFormat="1" ht="15.75" customHeight="1"/>
    <row r="891" s="161" customFormat="1" ht="15.75" customHeight="1"/>
    <row r="892" s="161" customFormat="1" ht="15.75" customHeight="1"/>
    <row r="893" s="161" customFormat="1" ht="15.75" customHeight="1"/>
    <row r="894" s="161" customFormat="1" ht="15.75" customHeight="1"/>
    <row r="895" s="161" customFormat="1" ht="15.75" customHeight="1"/>
    <row r="896" s="161" customFormat="1" ht="15.75" customHeight="1"/>
    <row r="897" s="161" customFormat="1" ht="15.75" customHeight="1"/>
    <row r="898" s="161" customFormat="1" ht="15.75" customHeight="1"/>
    <row r="899" s="161" customFormat="1" ht="15.75" customHeight="1"/>
    <row r="900" s="161" customFormat="1" ht="15.75" customHeight="1"/>
    <row r="901" s="161" customFormat="1" ht="15.75" customHeight="1"/>
    <row r="902" s="161" customFormat="1" ht="15.75" customHeight="1"/>
    <row r="903" s="161" customFormat="1" ht="15.75" customHeight="1"/>
    <row r="904" s="161" customFormat="1" ht="15.75" customHeight="1"/>
    <row r="905" s="161" customFormat="1" ht="15.75" customHeight="1"/>
    <row r="906" s="161" customFormat="1" ht="15.75" customHeight="1"/>
    <row r="907" s="161" customFormat="1" ht="15.75" customHeight="1"/>
    <row r="908" s="161" customFormat="1" ht="15.75" customHeight="1"/>
    <row r="909" s="161" customFormat="1" ht="15.75" customHeight="1"/>
    <row r="910" s="161" customFormat="1" ht="15.75" customHeight="1"/>
    <row r="911" s="161" customFormat="1" ht="15.75" customHeight="1"/>
    <row r="912" s="161" customFormat="1" ht="15.75" customHeight="1"/>
    <row r="913" s="161" customFormat="1" ht="15.75" customHeight="1"/>
    <row r="914" s="161" customFormat="1" ht="15.75" customHeight="1"/>
    <row r="915" s="161" customFormat="1" ht="15.75" customHeight="1"/>
    <row r="916" s="161" customFormat="1" ht="15.75" customHeight="1"/>
    <row r="917" s="161" customFormat="1" ht="15.75" customHeight="1"/>
    <row r="918" s="161" customFormat="1" ht="15.75" customHeight="1"/>
    <row r="919" s="161" customFormat="1" ht="15.75" customHeight="1"/>
    <row r="920" s="161" customFormat="1" ht="15.75" customHeight="1"/>
    <row r="921" s="161" customFormat="1" ht="15.75" customHeight="1"/>
    <row r="922" s="161" customFormat="1" ht="15.75" customHeight="1"/>
    <row r="923" s="161" customFormat="1" ht="15.75" customHeight="1"/>
    <row r="924" s="161" customFormat="1" ht="15.75" customHeight="1"/>
    <row r="925" s="161" customFormat="1" ht="15.75" customHeight="1"/>
    <row r="926" s="161" customFormat="1" ht="15.75" customHeight="1"/>
    <row r="927" s="161" customFormat="1" ht="15.75" customHeight="1"/>
    <row r="928" s="161" customFormat="1" ht="15.75" customHeight="1"/>
    <row r="929" s="161" customFormat="1" ht="15.75" customHeight="1"/>
    <row r="930" s="161" customFormat="1" ht="15.75" customHeight="1"/>
    <row r="931" s="161" customFormat="1" ht="15.75" customHeight="1"/>
    <row r="932" s="161" customFormat="1" ht="15.75" customHeight="1"/>
    <row r="933" s="161" customFormat="1" ht="15.75" customHeight="1"/>
    <row r="934" s="161" customFormat="1" ht="15.75" customHeight="1"/>
    <row r="935" s="161" customFormat="1" ht="15.75" customHeight="1"/>
    <row r="936" s="161" customFormat="1" ht="15.75" customHeight="1"/>
    <row r="937" s="161" customFormat="1" ht="15.75" customHeight="1"/>
    <row r="938" s="161" customFormat="1" ht="15.75" customHeight="1"/>
    <row r="939" s="161" customFormat="1" ht="15.75" customHeight="1"/>
    <row r="940" s="161" customFormat="1" ht="15.75" customHeight="1"/>
    <row r="941" s="161" customFormat="1" ht="15.75" customHeight="1"/>
    <row r="942" s="161" customFormat="1" ht="15.75" customHeight="1"/>
    <row r="943" s="161" customFormat="1" ht="15.75" customHeight="1"/>
    <row r="944" s="161" customFormat="1" ht="15.75" customHeight="1"/>
    <row r="945" s="161" customFormat="1" ht="15.75" customHeight="1"/>
    <row r="946" s="161" customFormat="1" ht="15.75" customHeight="1"/>
    <row r="947" s="161" customFormat="1" ht="15.75" customHeight="1"/>
    <row r="948" s="161" customFormat="1" ht="15.75" customHeight="1"/>
    <row r="949" s="161" customFormat="1" ht="15.75" customHeight="1"/>
    <row r="950" s="161" customFormat="1" ht="15.75" customHeight="1"/>
    <row r="951" s="161" customFormat="1" ht="15.75" customHeight="1"/>
    <row r="952" s="161" customFormat="1" ht="15.75" customHeight="1"/>
    <row r="953" s="161" customFormat="1" ht="15.75" customHeight="1"/>
    <row r="954" s="161" customFormat="1" ht="15.75" customHeight="1"/>
    <row r="955" s="161" customFormat="1" ht="15.75" customHeight="1"/>
    <row r="956" s="161" customFormat="1" ht="15.75" customHeight="1"/>
    <row r="957" s="161" customFormat="1" ht="15.75" customHeight="1"/>
    <row r="958" s="161" customFormat="1" ht="15.75" customHeight="1"/>
    <row r="959" s="161" customFormat="1" ht="15.75" customHeight="1"/>
    <row r="960" s="161" customFormat="1" ht="15.75" customHeight="1"/>
    <row r="961" s="161" customFormat="1" ht="15.75" customHeight="1"/>
    <row r="962" s="161" customFormat="1" ht="15.75" customHeight="1"/>
    <row r="963" s="161" customFormat="1" ht="15.75" customHeight="1"/>
    <row r="964" s="161" customFormat="1" ht="15.75" customHeight="1"/>
    <row r="965" s="161" customFormat="1" ht="15.75" customHeight="1"/>
    <row r="966" s="161" customFormat="1" ht="15.75" customHeight="1"/>
    <row r="967" s="161" customFormat="1" ht="15.75" customHeight="1"/>
    <row r="968" s="161" customFormat="1" ht="15.75" customHeight="1"/>
    <row r="969" s="161" customFormat="1" ht="15.75" customHeight="1"/>
    <row r="970" s="161" customFormat="1" ht="15.75" customHeight="1"/>
    <row r="971" s="161" customFormat="1" ht="15.75" customHeight="1"/>
    <row r="972" s="161" customFormat="1" ht="15.75" customHeight="1"/>
    <row r="973" s="161" customFormat="1" ht="15.75" customHeight="1"/>
    <row r="974" s="161" customFormat="1" ht="15.75" customHeight="1"/>
    <row r="975" s="161" customFormat="1" ht="15.75" customHeight="1"/>
    <row r="976" s="161" customFormat="1" ht="15.75" customHeight="1"/>
    <row r="977" s="161" customFormat="1" ht="15.75" customHeight="1"/>
    <row r="978" s="161" customFormat="1" ht="15.75" customHeight="1"/>
    <row r="979" s="161" customFormat="1" ht="15.75" customHeight="1"/>
    <row r="980" s="161" customFormat="1" ht="15.75" customHeight="1"/>
    <row r="981" s="161" customFormat="1" ht="15.75" customHeight="1"/>
    <row r="982" s="161" customFormat="1" ht="15.75" customHeight="1"/>
    <row r="983" s="161" customFormat="1" ht="15.75" customHeight="1"/>
    <row r="984" s="161" customFormat="1" ht="15.75" customHeight="1"/>
    <row r="985" s="161" customFormat="1" ht="15.75" customHeight="1"/>
    <row r="986" s="161" customFormat="1" ht="15.75" customHeight="1"/>
    <row r="987" s="161" customFormat="1" ht="15.75" customHeight="1"/>
    <row r="988" s="161" customFormat="1" ht="15.75" customHeight="1"/>
    <row r="989" s="161" customFormat="1" ht="15.75" customHeight="1"/>
    <row r="990" s="161" customFormat="1" ht="15.75" customHeight="1"/>
    <row r="991" s="161" customFormat="1" ht="15.75" customHeight="1"/>
    <row r="992" s="161" customFormat="1" ht="15.75" customHeight="1"/>
    <row r="993" s="161" customFormat="1" ht="15.75" customHeight="1"/>
    <row r="994" s="161" customFormat="1" ht="15.75" customHeight="1"/>
    <row r="995" s="161" customFormat="1" ht="15.75" customHeight="1"/>
    <row r="996" s="161" customFormat="1" ht="15.75" customHeight="1"/>
    <row r="997" s="161" customFormat="1" ht="15.75" customHeight="1"/>
    <row r="998" s="161" customFormat="1" ht="15.75" customHeight="1"/>
    <row r="999" s="161" customFormat="1" ht="15.75" customHeight="1"/>
    <row r="1000" s="161" customFormat="1" ht="15.75" customHeight="1"/>
    <row r="1001" s="161" customFormat="1" ht="15.75" customHeight="1"/>
    <row r="1002" s="161" customFormat="1" ht="15.75" customHeight="1"/>
  </sheetData>
  <mergeCells count="5">
    <mergeCell ref="A3:A5"/>
    <mergeCell ref="A9:A13"/>
    <mergeCell ref="A15:A19"/>
    <mergeCell ref="A21:A25"/>
    <mergeCell ref="A27:A35"/>
  </mergeCells>
  <phoneticPr fontId="6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D688-806B-4B58-8D78-CA9B6C4BA4E6}">
  <sheetPr>
    <pageSetUpPr fitToPage="1"/>
  </sheetPr>
  <dimension ref="A1:F986"/>
  <sheetViews>
    <sheetView topLeftCell="A40" workbookViewId="0">
      <selection activeCell="H65" sqref="H65"/>
    </sheetView>
  </sheetViews>
  <sheetFormatPr defaultColWidth="15.125" defaultRowHeight="15" customHeight="1"/>
  <cols>
    <col min="1" max="1" width="15.125" style="161"/>
    <col min="2" max="2" width="22.5" style="161" customWidth="1"/>
    <col min="3" max="3" width="15.125" style="161"/>
    <col min="4" max="4" width="12.75" style="161" customWidth="1"/>
    <col min="5" max="5" width="10.5" style="161" customWidth="1"/>
    <col min="6" max="16384" width="15.125" style="161"/>
  </cols>
  <sheetData>
    <row r="1" spans="1:6" ht="15.75">
      <c r="A1" s="169" t="s">
        <v>270</v>
      </c>
      <c r="B1" s="169" t="s">
        <v>269</v>
      </c>
      <c r="C1" s="169" t="s">
        <v>268</v>
      </c>
      <c r="D1" s="169" t="s">
        <v>267</v>
      </c>
      <c r="E1" s="175" t="s">
        <v>266</v>
      </c>
      <c r="F1" s="168" t="s">
        <v>265</v>
      </c>
    </row>
    <row r="2" spans="1:6" ht="15.75">
      <c r="A2" s="169" t="s">
        <v>224</v>
      </c>
      <c r="B2" s="169" t="s">
        <v>245</v>
      </c>
      <c r="C2" s="168" t="s">
        <v>335</v>
      </c>
      <c r="D2" s="169">
        <v>6</v>
      </c>
      <c r="E2" s="169">
        <v>52</v>
      </c>
      <c r="F2" s="168">
        <v>1080201</v>
      </c>
    </row>
    <row r="3" spans="1:6" ht="15.75">
      <c r="A3" s="169"/>
      <c r="B3" s="169" t="s">
        <v>223</v>
      </c>
      <c r="C3" s="168" t="s">
        <v>68</v>
      </c>
      <c r="D3" s="169">
        <v>21</v>
      </c>
      <c r="E3" s="169">
        <v>63</v>
      </c>
      <c r="F3" s="168">
        <v>1080201</v>
      </c>
    </row>
    <row r="4" spans="1:6" ht="15.75">
      <c r="A4" s="169"/>
      <c r="B4" s="169" t="s">
        <v>223</v>
      </c>
      <c r="C4" s="168" t="s">
        <v>334</v>
      </c>
      <c r="D4" s="169">
        <v>46</v>
      </c>
      <c r="E4" s="169">
        <v>238</v>
      </c>
      <c r="F4" s="168">
        <v>1080201</v>
      </c>
    </row>
    <row r="5" spans="1:6" ht="15.75">
      <c r="A5" s="169"/>
      <c r="B5" s="169" t="s">
        <v>223</v>
      </c>
      <c r="C5" s="168" t="s">
        <v>333</v>
      </c>
      <c r="D5" s="169">
        <v>15</v>
      </c>
      <c r="E5" s="169">
        <v>46</v>
      </c>
      <c r="F5" s="168">
        <v>1080201</v>
      </c>
    </row>
    <row r="6" spans="1:6" ht="15.75">
      <c r="A6" s="169"/>
      <c r="B6" s="169" t="s">
        <v>222</v>
      </c>
      <c r="C6" s="168" t="s">
        <v>75</v>
      </c>
      <c r="D6" s="169">
        <v>18</v>
      </c>
      <c r="E6" s="169">
        <v>135</v>
      </c>
      <c r="F6" s="168">
        <v>1080201</v>
      </c>
    </row>
    <row r="7" spans="1:6" ht="15.75">
      <c r="A7" s="169"/>
      <c r="B7" s="169" t="s">
        <v>222</v>
      </c>
      <c r="C7" s="168" t="s">
        <v>70</v>
      </c>
      <c r="D7" s="169">
        <v>17</v>
      </c>
      <c r="E7" s="169">
        <v>88</v>
      </c>
      <c r="F7" s="168">
        <v>1080201</v>
      </c>
    </row>
    <row r="8" spans="1:6" ht="15.75">
      <c r="A8" s="169"/>
      <c r="B8" s="169" t="s">
        <v>222</v>
      </c>
      <c r="C8" s="168" t="s">
        <v>73</v>
      </c>
      <c r="D8" s="169">
        <v>8</v>
      </c>
      <c r="E8" s="169">
        <v>24</v>
      </c>
      <c r="F8" s="168">
        <v>1080201</v>
      </c>
    </row>
    <row r="9" spans="1:6" ht="15.75">
      <c r="A9" s="169" t="s">
        <v>263</v>
      </c>
      <c r="B9" s="169" t="s">
        <v>263</v>
      </c>
      <c r="C9" s="168" t="s">
        <v>67</v>
      </c>
      <c r="D9" s="169">
        <v>27</v>
      </c>
      <c r="E9" s="169">
        <v>295</v>
      </c>
      <c r="F9" s="168">
        <v>1080201</v>
      </c>
    </row>
    <row r="10" spans="1:6" ht="15.75">
      <c r="A10" s="169" t="s">
        <v>221</v>
      </c>
      <c r="B10" s="169" t="s">
        <v>262</v>
      </c>
      <c r="C10" s="168"/>
      <c r="D10" s="169">
        <v>0</v>
      </c>
      <c r="E10" s="169">
        <v>0</v>
      </c>
      <c r="F10" s="168">
        <v>1080201</v>
      </c>
    </row>
    <row r="11" spans="1:6" ht="15.75">
      <c r="A11" s="169"/>
      <c r="B11" s="169" t="s">
        <v>220</v>
      </c>
      <c r="C11" s="168" t="s">
        <v>79</v>
      </c>
      <c r="D11" s="169">
        <v>13</v>
      </c>
      <c r="E11" s="169">
        <v>47</v>
      </c>
      <c r="F11" s="168">
        <v>1080201</v>
      </c>
    </row>
    <row r="12" spans="1:6" ht="15.75">
      <c r="A12" s="169"/>
      <c r="B12" s="169" t="s">
        <v>219</v>
      </c>
      <c r="C12" s="168" t="s">
        <v>217</v>
      </c>
      <c r="D12" s="169">
        <v>10</v>
      </c>
      <c r="E12" s="169">
        <v>109</v>
      </c>
      <c r="F12" s="168">
        <v>1080201</v>
      </c>
    </row>
    <row r="13" spans="1:6" ht="15.75">
      <c r="A13" s="169"/>
      <c r="B13" s="169" t="s">
        <v>216</v>
      </c>
      <c r="C13" s="168" t="s">
        <v>215</v>
      </c>
      <c r="D13" s="169">
        <v>36</v>
      </c>
      <c r="E13" s="169">
        <v>103</v>
      </c>
      <c r="F13" s="168">
        <v>1080201</v>
      </c>
    </row>
    <row r="14" spans="1:6" ht="15.75">
      <c r="A14" s="169"/>
      <c r="B14" s="169" t="s">
        <v>214</v>
      </c>
      <c r="C14" s="168" t="s">
        <v>332</v>
      </c>
      <c r="D14" s="169">
        <v>2</v>
      </c>
      <c r="E14" s="169">
        <v>6</v>
      </c>
      <c r="F14" s="168">
        <v>1080201</v>
      </c>
    </row>
    <row r="15" spans="1:6" ht="15.75">
      <c r="A15" s="169" t="s">
        <v>212</v>
      </c>
      <c r="B15" s="169" t="s">
        <v>260</v>
      </c>
      <c r="C15" s="168" t="s">
        <v>331</v>
      </c>
      <c r="D15" s="169">
        <v>4</v>
      </c>
      <c r="E15" s="169">
        <v>16</v>
      </c>
      <c r="F15" s="168">
        <v>1080201</v>
      </c>
    </row>
    <row r="16" spans="1:6" ht="15.75">
      <c r="B16" s="169" t="s">
        <v>260</v>
      </c>
      <c r="C16" s="168" t="s">
        <v>330</v>
      </c>
      <c r="D16" s="169">
        <v>7</v>
      </c>
      <c r="E16" s="169">
        <v>44</v>
      </c>
      <c r="F16" s="168">
        <v>1080201</v>
      </c>
    </row>
    <row r="17" spans="1:6" ht="15.75">
      <c r="A17" s="169"/>
      <c r="B17" s="169" t="s">
        <v>259</v>
      </c>
      <c r="C17" s="168"/>
      <c r="D17" s="169">
        <v>0</v>
      </c>
      <c r="E17" s="169">
        <v>0</v>
      </c>
      <c r="F17" s="168">
        <v>1080201</v>
      </c>
    </row>
    <row r="18" spans="1:6" ht="15.75">
      <c r="A18" s="169"/>
      <c r="B18" s="169" t="s">
        <v>240</v>
      </c>
      <c r="C18" s="168" t="s">
        <v>329</v>
      </c>
      <c r="D18" s="169">
        <v>19</v>
      </c>
      <c r="E18" s="169">
        <v>102</v>
      </c>
      <c r="F18" s="168">
        <v>1080201</v>
      </c>
    </row>
    <row r="19" spans="1:6" ht="15.75">
      <c r="A19" s="169"/>
      <c r="B19" s="169" t="s">
        <v>240</v>
      </c>
      <c r="C19" s="168" t="s">
        <v>328</v>
      </c>
      <c r="D19" s="169">
        <v>1</v>
      </c>
      <c r="E19" s="169">
        <v>0</v>
      </c>
      <c r="F19" s="168">
        <v>1080201</v>
      </c>
    </row>
    <row r="20" spans="1:6" ht="15.75">
      <c r="A20" s="169"/>
      <c r="B20" s="169" t="s">
        <v>211</v>
      </c>
      <c r="C20" s="168" t="s">
        <v>164</v>
      </c>
      <c r="D20" s="169">
        <v>27</v>
      </c>
      <c r="E20" s="169">
        <v>85</v>
      </c>
      <c r="F20" s="168">
        <v>1080201</v>
      </c>
    </row>
    <row r="21" spans="1:6" ht="15.75">
      <c r="A21" s="169"/>
      <c r="B21" s="169" t="s">
        <v>211</v>
      </c>
      <c r="C21" s="168" t="s">
        <v>327</v>
      </c>
      <c r="D21" s="169">
        <v>2</v>
      </c>
      <c r="E21" s="169">
        <v>6</v>
      </c>
      <c r="F21" s="168">
        <v>1080201</v>
      </c>
    </row>
    <row r="22" spans="1:6" ht="15.75">
      <c r="A22" s="169"/>
      <c r="B22" s="169" t="s">
        <v>211</v>
      </c>
      <c r="C22" s="168" t="s">
        <v>84</v>
      </c>
      <c r="D22" s="169">
        <v>29</v>
      </c>
      <c r="E22" s="169">
        <v>131</v>
      </c>
      <c r="F22" s="168">
        <v>1080201</v>
      </c>
    </row>
    <row r="23" spans="1:6" ht="15.75">
      <c r="A23" s="169"/>
      <c r="B23" s="169" t="s">
        <v>211</v>
      </c>
      <c r="C23" s="168" t="s">
        <v>85</v>
      </c>
      <c r="D23" s="169">
        <v>50</v>
      </c>
      <c r="E23" s="169">
        <v>196</v>
      </c>
      <c r="F23" s="168">
        <v>1080201</v>
      </c>
    </row>
    <row r="24" spans="1:6" ht="15.75">
      <c r="A24" s="169"/>
      <c r="B24" s="169" t="s">
        <v>211</v>
      </c>
      <c r="C24" s="168" t="s">
        <v>326</v>
      </c>
      <c r="D24" s="169">
        <v>10</v>
      </c>
      <c r="E24" s="169">
        <v>69</v>
      </c>
      <c r="F24" s="168">
        <v>1080201</v>
      </c>
    </row>
    <row r="25" spans="1:6" ht="15.75">
      <c r="A25" s="169"/>
      <c r="B25" s="169" t="s">
        <v>241</v>
      </c>
      <c r="C25" s="168"/>
      <c r="D25" s="169">
        <v>0</v>
      </c>
      <c r="E25" s="169">
        <v>0</v>
      </c>
      <c r="F25" s="168">
        <v>1080201</v>
      </c>
    </row>
    <row r="26" spans="1:6" ht="15.75">
      <c r="A26" s="174" t="s">
        <v>86</v>
      </c>
      <c r="B26" s="169" t="s">
        <v>210</v>
      </c>
      <c r="C26" s="168" t="s">
        <v>208</v>
      </c>
      <c r="D26" s="169">
        <v>5</v>
      </c>
      <c r="E26" s="169">
        <v>16</v>
      </c>
      <c r="F26" s="168">
        <v>1080201</v>
      </c>
    </row>
    <row r="27" spans="1:6" ht="15.75">
      <c r="A27" s="173"/>
      <c r="B27" s="171" t="s">
        <v>210</v>
      </c>
      <c r="C27" s="168" t="s">
        <v>325</v>
      </c>
      <c r="D27" s="169">
        <v>3</v>
      </c>
      <c r="E27" s="169">
        <v>12</v>
      </c>
      <c r="F27" s="168">
        <v>1080201</v>
      </c>
    </row>
    <row r="28" spans="1:6" ht="15.75">
      <c r="A28" s="173"/>
      <c r="B28" s="171" t="s">
        <v>210</v>
      </c>
      <c r="C28" s="168" t="s">
        <v>324</v>
      </c>
      <c r="D28" s="169">
        <v>4</v>
      </c>
      <c r="E28" s="169">
        <v>14</v>
      </c>
      <c r="F28" s="168">
        <v>1080201</v>
      </c>
    </row>
    <row r="29" spans="1:6" ht="15.75">
      <c r="A29" s="173"/>
      <c r="B29" s="171" t="s">
        <v>210</v>
      </c>
      <c r="C29" s="168" t="s">
        <v>323</v>
      </c>
      <c r="D29" s="169">
        <v>4</v>
      </c>
      <c r="E29" s="169">
        <v>12</v>
      </c>
      <c r="F29" s="168">
        <v>1080201</v>
      </c>
    </row>
    <row r="30" spans="1:6" ht="15.75">
      <c r="A30" s="173"/>
      <c r="B30" s="171" t="s">
        <v>210</v>
      </c>
      <c r="C30" s="168" t="s">
        <v>322</v>
      </c>
      <c r="D30" s="169">
        <v>1</v>
      </c>
      <c r="E30" s="169">
        <v>3</v>
      </c>
      <c r="F30" s="168">
        <v>1080201</v>
      </c>
    </row>
    <row r="31" spans="1:6" ht="15.75">
      <c r="A31" s="172"/>
      <c r="B31" s="171" t="s">
        <v>210</v>
      </c>
      <c r="C31" s="168" t="s">
        <v>203</v>
      </c>
      <c r="D31" s="169">
        <v>36</v>
      </c>
      <c r="E31" s="169">
        <v>37</v>
      </c>
      <c r="F31" s="168">
        <v>1080201</v>
      </c>
    </row>
    <row r="32" spans="1:6" ht="15.75">
      <c r="A32" s="172"/>
      <c r="B32" s="171" t="s">
        <v>210</v>
      </c>
      <c r="C32" s="168" t="s">
        <v>321</v>
      </c>
      <c r="D32" s="169">
        <v>2</v>
      </c>
      <c r="E32" s="169">
        <v>6</v>
      </c>
      <c r="F32" s="168">
        <v>1080201</v>
      </c>
    </row>
    <row r="33" spans="1:6" ht="15.75">
      <c r="A33" s="170"/>
      <c r="B33" s="169" t="s">
        <v>210</v>
      </c>
      <c r="C33" s="168" t="s">
        <v>320</v>
      </c>
      <c r="D33" s="169">
        <v>1</v>
      </c>
      <c r="E33" s="169">
        <v>0</v>
      </c>
      <c r="F33" s="168">
        <v>1080201</v>
      </c>
    </row>
    <row r="34" spans="1:6" ht="15.75">
      <c r="A34" s="169"/>
      <c r="B34" s="169" t="s">
        <v>210</v>
      </c>
      <c r="C34" s="168" t="s">
        <v>319</v>
      </c>
      <c r="D34" s="169">
        <v>2</v>
      </c>
      <c r="E34" s="169">
        <v>6</v>
      </c>
      <c r="F34" s="168">
        <v>1080201</v>
      </c>
    </row>
    <row r="35" spans="1:6" ht="15.75">
      <c r="A35" s="169"/>
      <c r="B35" s="169" t="s">
        <v>210</v>
      </c>
      <c r="C35" s="168" t="s">
        <v>199</v>
      </c>
      <c r="D35" s="169">
        <v>2</v>
      </c>
      <c r="E35" s="169">
        <v>6</v>
      </c>
      <c r="F35" s="168">
        <v>1080201</v>
      </c>
    </row>
    <row r="36" spans="1:6" ht="15.75">
      <c r="A36" s="169"/>
      <c r="B36" s="169" t="s">
        <v>210</v>
      </c>
      <c r="C36" s="168" t="s">
        <v>165</v>
      </c>
      <c r="D36" s="169">
        <v>9</v>
      </c>
      <c r="E36" s="169">
        <v>35</v>
      </c>
      <c r="F36" s="168">
        <v>1080201</v>
      </c>
    </row>
    <row r="37" spans="1:6" ht="15.75">
      <c r="A37" s="169"/>
      <c r="B37" s="169" t="s">
        <v>197</v>
      </c>
      <c r="C37" s="168" t="s">
        <v>318</v>
      </c>
      <c r="D37" s="169">
        <v>19</v>
      </c>
      <c r="E37" s="169">
        <v>310</v>
      </c>
      <c r="F37" s="168">
        <v>1080201</v>
      </c>
    </row>
    <row r="38" spans="1:6" ht="15.75">
      <c r="A38" s="169"/>
      <c r="B38" s="169" t="s">
        <v>197</v>
      </c>
      <c r="C38" s="168" t="s">
        <v>92</v>
      </c>
      <c r="D38" s="169">
        <v>41</v>
      </c>
      <c r="E38" s="169">
        <v>662</v>
      </c>
      <c r="F38" s="168">
        <v>1080201</v>
      </c>
    </row>
    <row r="39" spans="1:6" ht="15.75">
      <c r="A39" s="169"/>
      <c r="B39" s="169" t="s">
        <v>197</v>
      </c>
      <c r="C39" s="168" t="s">
        <v>317</v>
      </c>
      <c r="D39" s="169">
        <v>25</v>
      </c>
      <c r="E39" s="169">
        <v>101</v>
      </c>
      <c r="F39" s="168">
        <v>1080201</v>
      </c>
    </row>
    <row r="40" spans="1:6" ht="15.75">
      <c r="A40" s="169"/>
      <c r="B40" s="169" t="s">
        <v>196</v>
      </c>
      <c r="C40" s="168" t="s">
        <v>89</v>
      </c>
      <c r="D40" s="169">
        <v>45</v>
      </c>
      <c r="E40" s="169">
        <v>30</v>
      </c>
      <c r="F40" s="168">
        <v>1080201</v>
      </c>
    </row>
    <row r="41" spans="1:6" ht="15.75">
      <c r="A41" s="169"/>
      <c r="B41" s="169" t="s">
        <v>196</v>
      </c>
      <c r="C41" s="168" t="s">
        <v>195</v>
      </c>
      <c r="D41" s="169">
        <v>11</v>
      </c>
      <c r="E41" s="169">
        <v>78</v>
      </c>
      <c r="F41" s="168">
        <v>1080201</v>
      </c>
    </row>
    <row r="42" spans="1:6" ht="15.75">
      <c r="A42" s="169"/>
      <c r="B42" s="169" t="s">
        <v>196</v>
      </c>
      <c r="C42" s="168" t="s">
        <v>88</v>
      </c>
      <c r="D42" s="169">
        <v>41</v>
      </c>
      <c r="E42" s="169">
        <v>126</v>
      </c>
      <c r="F42" s="168">
        <v>1080201</v>
      </c>
    </row>
    <row r="43" spans="1:6" ht="15.75">
      <c r="A43" s="169"/>
      <c r="B43" s="169" t="s">
        <v>237</v>
      </c>
      <c r="C43" s="168" t="s">
        <v>316</v>
      </c>
      <c r="D43" s="169">
        <v>28</v>
      </c>
      <c r="E43" s="169">
        <v>3</v>
      </c>
      <c r="F43" s="168">
        <v>1080201</v>
      </c>
    </row>
    <row r="44" spans="1:6" ht="15.75">
      <c r="A44" s="169"/>
      <c r="B44" s="169" t="s">
        <v>237</v>
      </c>
      <c r="C44" s="168" t="s">
        <v>315</v>
      </c>
      <c r="D44" s="169">
        <v>16</v>
      </c>
      <c r="E44" s="169">
        <v>0</v>
      </c>
      <c r="F44" s="168">
        <v>1080201</v>
      </c>
    </row>
    <row r="45" spans="1:6" ht="15.75">
      <c r="A45" s="169"/>
      <c r="B45" s="169" t="s">
        <v>306</v>
      </c>
      <c r="C45" s="168" t="s">
        <v>314</v>
      </c>
      <c r="D45" s="169">
        <v>1</v>
      </c>
      <c r="E45" s="169">
        <v>6</v>
      </c>
      <c r="F45" s="168">
        <v>1080201</v>
      </c>
    </row>
    <row r="46" spans="1:6" ht="15.75">
      <c r="A46" s="169"/>
      <c r="B46" s="169" t="s">
        <v>306</v>
      </c>
      <c r="C46" s="168" t="s">
        <v>313</v>
      </c>
      <c r="D46" s="169">
        <v>4</v>
      </c>
      <c r="E46" s="169">
        <v>18</v>
      </c>
      <c r="F46" s="168">
        <v>1080201</v>
      </c>
    </row>
    <row r="47" spans="1:6" ht="15.75">
      <c r="A47" s="169"/>
      <c r="B47" s="169" t="s">
        <v>306</v>
      </c>
      <c r="C47" s="168" t="s">
        <v>312</v>
      </c>
      <c r="D47" s="169">
        <v>1</v>
      </c>
      <c r="E47" s="169">
        <v>4</v>
      </c>
      <c r="F47" s="168">
        <v>1080201</v>
      </c>
    </row>
    <row r="48" spans="1:6" ht="15.75">
      <c r="A48" s="169"/>
      <c r="B48" s="169" t="s">
        <v>306</v>
      </c>
      <c r="C48" s="168" t="s">
        <v>311</v>
      </c>
      <c r="D48" s="169">
        <v>27</v>
      </c>
      <c r="E48" s="169">
        <v>86</v>
      </c>
      <c r="F48" s="168">
        <v>1080201</v>
      </c>
    </row>
    <row r="49" spans="1:6" ht="15.75">
      <c r="A49" s="169"/>
      <c r="B49" s="169" t="s">
        <v>306</v>
      </c>
      <c r="C49" s="168" t="s">
        <v>310</v>
      </c>
      <c r="D49" s="169">
        <v>3</v>
      </c>
      <c r="E49" s="169">
        <v>13</v>
      </c>
      <c r="F49" s="168">
        <v>1080201</v>
      </c>
    </row>
    <row r="50" spans="1:6" ht="15.75">
      <c r="A50" s="169"/>
      <c r="B50" s="169" t="s">
        <v>306</v>
      </c>
      <c r="C50" s="168" t="s">
        <v>309</v>
      </c>
      <c r="D50" s="169">
        <v>2</v>
      </c>
      <c r="E50" s="169">
        <v>8</v>
      </c>
      <c r="F50" s="168">
        <v>1080201</v>
      </c>
    </row>
    <row r="51" spans="1:6" ht="15.75">
      <c r="A51" s="169"/>
      <c r="B51" s="169" t="s">
        <v>306</v>
      </c>
      <c r="C51" s="168" t="s">
        <v>308</v>
      </c>
      <c r="D51" s="169">
        <v>4</v>
      </c>
      <c r="E51" s="169">
        <v>17</v>
      </c>
      <c r="F51" s="168">
        <v>1080201</v>
      </c>
    </row>
    <row r="52" spans="1:6" ht="15.75">
      <c r="A52" s="169"/>
      <c r="B52" s="169" t="s">
        <v>306</v>
      </c>
      <c r="C52" s="168" t="s">
        <v>307</v>
      </c>
      <c r="D52" s="169">
        <v>1</v>
      </c>
      <c r="E52" s="169">
        <v>4</v>
      </c>
      <c r="F52" s="168">
        <v>1080201</v>
      </c>
    </row>
    <row r="53" spans="1:6" ht="15.75">
      <c r="A53" s="169"/>
      <c r="B53" s="169" t="s">
        <v>306</v>
      </c>
      <c r="C53" s="168" t="s">
        <v>305</v>
      </c>
      <c r="D53" s="169">
        <v>3</v>
      </c>
      <c r="E53" s="169">
        <v>15</v>
      </c>
      <c r="F53" s="168">
        <v>1080201</v>
      </c>
    </row>
    <row r="54" spans="1:6" ht="15.75">
      <c r="A54" s="169" t="s">
        <v>194</v>
      </c>
      <c r="B54" s="169" t="s">
        <v>193</v>
      </c>
      <c r="C54" s="168" t="s">
        <v>236</v>
      </c>
      <c r="D54" s="169">
        <v>15</v>
      </c>
      <c r="E54" s="169">
        <v>52</v>
      </c>
      <c r="F54" s="168">
        <v>1080201</v>
      </c>
    </row>
    <row r="55" spans="1:6" ht="15.75">
      <c r="A55" s="169"/>
      <c r="B55" s="169" t="s">
        <v>193</v>
      </c>
      <c r="C55" s="168" t="s">
        <v>304</v>
      </c>
      <c r="D55" s="169">
        <v>21</v>
      </c>
      <c r="E55" s="169">
        <v>124</v>
      </c>
      <c r="F55" s="168">
        <v>1080201</v>
      </c>
    </row>
    <row r="56" spans="1:6" ht="15.75">
      <c r="A56" s="169"/>
      <c r="B56" s="169" t="s">
        <v>254</v>
      </c>
      <c r="C56" s="168" t="s">
        <v>105</v>
      </c>
      <c r="D56" s="169">
        <v>21</v>
      </c>
      <c r="E56" s="169">
        <v>82</v>
      </c>
      <c r="F56" s="168">
        <v>1080201</v>
      </c>
    </row>
    <row r="57" spans="1:6" ht="15.75">
      <c r="A57" s="169"/>
      <c r="B57" s="169" t="s">
        <v>254</v>
      </c>
      <c r="C57" s="168" t="s">
        <v>180</v>
      </c>
      <c r="D57" s="169">
        <v>1</v>
      </c>
      <c r="E57" s="169">
        <v>1</v>
      </c>
      <c r="F57" s="168">
        <v>1080201</v>
      </c>
    </row>
    <row r="58" spans="1:6" ht="15.75">
      <c r="A58" s="169"/>
      <c r="B58" s="169" t="s">
        <v>254</v>
      </c>
      <c r="C58" s="168" t="s">
        <v>303</v>
      </c>
      <c r="D58" s="169">
        <v>10</v>
      </c>
      <c r="E58" s="169">
        <v>30</v>
      </c>
      <c r="F58" s="168">
        <v>1080201</v>
      </c>
    </row>
    <row r="59" spans="1:6" ht="15.75">
      <c r="A59" s="169"/>
      <c r="B59" s="169" t="s">
        <v>189</v>
      </c>
      <c r="C59" s="168" t="s">
        <v>302</v>
      </c>
      <c r="D59" s="169">
        <v>16</v>
      </c>
      <c r="E59" s="169">
        <v>16</v>
      </c>
      <c r="F59" s="168">
        <v>1080201</v>
      </c>
    </row>
    <row r="60" spans="1:6" ht="15.75">
      <c r="A60" s="169"/>
      <c r="B60" s="169" t="s">
        <v>189</v>
      </c>
      <c r="C60" s="168" t="s">
        <v>253</v>
      </c>
      <c r="D60" s="169">
        <v>10</v>
      </c>
      <c r="E60" s="169">
        <v>135</v>
      </c>
      <c r="F60" s="168">
        <v>1080201</v>
      </c>
    </row>
    <row r="61" spans="1:6" ht="15.75">
      <c r="A61" s="169"/>
      <c r="B61" s="169" t="s">
        <v>189</v>
      </c>
      <c r="C61" s="168" t="s">
        <v>143</v>
      </c>
      <c r="D61" s="169">
        <v>25</v>
      </c>
      <c r="E61" s="169">
        <v>253</v>
      </c>
      <c r="F61" s="168">
        <v>1080201</v>
      </c>
    </row>
    <row r="62" spans="1:6" ht="15.75">
      <c r="A62" s="169"/>
      <c r="B62" s="169" t="s">
        <v>189</v>
      </c>
      <c r="C62" s="168" t="s">
        <v>188</v>
      </c>
      <c r="D62" s="169">
        <v>17</v>
      </c>
      <c r="E62" s="169">
        <v>70</v>
      </c>
      <c r="F62" s="168">
        <v>1080201</v>
      </c>
    </row>
    <row r="63" spans="1:6" ht="15.75">
      <c r="A63" s="169"/>
      <c r="B63" s="169" t="s">
        <v>189</v>
      </c>
      <c r="C63" s="168" t="s">
        <v>101</v>
      </c>
      <c r="D63" s="169">
        <v>78</v>
      </c>
      <c r="E63" s="169">
        <v>463</v>
      </c>
      <c r="F63" s="168">
        <v>1080201</v>
      </c>
    </row>
    <row r="64" spans="1:6" ht="15.75">
      <c r="A64" s="169"/>
      <c r="B64" s="169" t="s">
        <v>186</v>
      </c>
      <c r="C64" s="168" t="s">
        <v>301</v>
      </c>
      <c r="D64" s="169">
        <v>47</v>
      </c>
      <c r="E64" s="169">
        <v>99</v>
      </c>
      <c r="F64" s="168">
        <v>1080201</v>
      </c>
    </row>
    <row r="65" spans="1:6" ht="15.75">
      <c r="A65" s="169"/>
      <c r="B65" s="169" t="s">
        <v>186</v>
      </c>
      <c r="C65" s="168" t="s">
        <v>300</v>
      </c>
      <c r="D65" s="169">
        <v>12</v>
      </c>
      <c r="E65" s="169">
        <v>64</v>
      </c>
      <c r="F65" s="168">
        <v>1080201</v>
      </c>
    </row>
    <row r="66" spans="1:6" ht="15.75">
      <c r="A66" s="169"/>
      <c r="B66" s="169" t="s">
        <v>252</v>
      </c>
      <c r="C66" s="168" t="s">
        <v>299</v>
      </c>
      <c r="D66" s="169">
        <v>12</v>
      </c>
      <c r="E66" s="169">
        <v>77</v>
      </c>
      <c r="F66" s="168">
        <v>1080201</v>
      </c>
    </row>
    <row r="67" spans="1:6" ht="15.75">
      <c r="A67" s="169"/>
      <c r="B67" s="169" t="s">
        <v>252</v>
      </c>
      <c r="C67" s="168" t="s">
        <v>298</v>
      </c>
      <c r="D67" s="169">
        <v>11</v>
      </c>
      <c r="E67" s="169">
        <v>43</v>
      </c>
      <c r="F67" s="168">
        <v>1080201</v>
      </c>
    </row>
    <row r="68" spans="1:6" ht="15.75">
      <c r="A68" s="169"/>
      <c r="B68" s="169" t="s">
        <v>252</v>
      </c>
      <c r="C68" s="168" t="s">
        <v>297</v>
      </c>
      <c r="D68" s="169">
        <v>16</v>
      </c>
      <c r="E68" s="169">
        <v>48</v>
      </c>
      <c r="F68" s="168">
        <v>1080201</v>
      </c>
    </row>
    <row r="69" spans="1:6" ht="15.75">
      <c r="A69" s="169"/>
      <c r="B69" s="169" t="s">
        <v>235</v>
      </c>
      <c r="C69" s="168" t="s">
        <v>296</v>
      </c>
      <c r="D69" s="169">
        <v>1</v>
      </c>
      <c r="E69" s="169">
        <v>83</v>
      </c>
      <c r="F69" s="168">
        <v>1080201</v>
      </c>
    </row>
    <row r="70" spans="1:6" ht="15.75">
      <c r="A70" s="169"/>
      <c r="B70" s="169" t="s">
        <v>235</v>
      </c>
      <c r="C70" s="168" t="s">
        <v>295</v>
      </c>
      <c r="D70" s="169">
        <v>14</v>
      </c>
      <c r="E70" s="169">
        <v>57</v>
      </c>
      <c r="F70" s="168">
        <v>1080201</v>
      </c>
    </row>
    <row r="71" spans="1:6" ht="15.75">
      <c r="A71" s="169"/>
      <c r="B71" s="169" t="s">
        <v>184</v>
      </c>
      <c r="C71" s="168" t="s">
        <v>294</v>
      </c>
      <c r="D71" s="169">
        <v>9</v>
      </c>
      <c r="E71" s="169">
        <v>50</v>
      </c>
      <c r="F71" s="168">
        <v>1080201</v>
      </c>
    </row>
    <row r="72" spans="1:6" ht="15.75">
      <c r="A72" s="169"/>
      <c r="B72" s="169" t="s">
        <v>184</v>
      </c>
      <c r="C72" s="168" t="s">
        <v>128</v>
      </c>
      <c r="D72" s="169">
        <v>24</v>
      </c>
      <c r="E72" s="169">
        <v>223</v>
      </c>
      <c r="F72" s="168">
        <v>1080201</v>
      </c>
    </row>
    <row r="73" spans="1:6" ht="15.75">
      <c r="A73" s="169"/>
      <c r="B73" s="169" t="s">
        <v>177</v>
      </c>
      <c r="C73" s="168" t="s">
        <v>293</v>
      </c>
      <c r="D73" s="169">
        <v>11</v>
      </c>
      <c r="E73" s="169">
        <v>39</v>
      </c>
      <c r="F73" s="168">
        <v>1080201</v>
      </c>
    </row>
    <row r="74" spans="1:6" ht="15.75">
      <c r="A74" s="169"/>
      <c r="B74" s="169" t="s">
        <v>177</v>
      </c>
      <c r="C74" s="168" t="s">
        <v>160</v>
      </c>
      <c r="D74" s="169">
        <v>15</v>
      </c>
      <c r="E74" s="169">
        <v>123</v>
      </c>
      <c r="F74" s="168">
        <v>1080201</v>
      </c>
    </row>
    <row r="75" spans="1:6" ht="15.75">
      <c r="A75" s="169"/>
      <c r="B75" s="169" t="s">
        <v>177</v>
      </c>
      <c r="C75" s="168" t="s">
        <v>292</v>
      </c>
      <c r="D75" s="169">
        <v>10</v>
      </c>
      <c r="E75" s="169">
        <v>65</v>
      </c>
      <c r="F75" s="168">
        <v>1080201</v>
      </c>
    </row>
    <row r="76" spans="1:6" ht="15.75">
      <c r="A76" s="169"/>
      <c r="B76" s="169" t="s">
        <v>177</v>
      </c>
      <c r="C76" s="168" t="s">
        <v>291</v>
      </c>
      <c r="D76" s="169">
        <v>36</v>
      </c>
      <c r="E76" s="169">
        <v>97</v>
      </c>
      <c r="F76" s="168">
        <v>1080201</v>
      </c>
    </row>
    <row r="77" spans="1:6" ht="15.75">
      <c r="A77" s="169"/>
      <c r="B77" s="169" t="s">
        <v>177</v>
      </c>
      <c r="C77" s="168" t="s">
        <v>290</v>
      </c>
      <c r="D77" s="169">
        <v>24</v>
      </c>
      <c r="E77" s="169">
        <v>73</v>
      </c>
      <c r="F77" s="168">
        <v>1080201</v>
      </c>
    </row>
    <row r="78" spans="1:6" ht="15.75">
      <c r="A78" s="169"/>
      <c r="B78" s="169" t="s">
        <v>177</v>
      </c>
      <c r="C78" s="168" t="s">
        <v>149</v>
      </c>
      <c r="D78" s="169">
        <v>20</v>
      </c>
      <c r="E78" s="169">
        <v>75</v>
      </c>
      <c r="F78" s="168">
        <v>1080201</v>
      </c>
    </row>
    <row r="79" spans="1:6" ht="15.75">
      <c r="A79" s="169"/>
      <c r="B79" s="169" t="s">
        <v>177</v>
      </c>
      <c r="C79" s="168" t="s">
        <v>289</v>
      </c>
      <c r="D79" s="169">
        <v>85</v>
      </c>
      <c r="E79" s="169">
        <v>907</v>
      </c>
      <c r="F79" s="168">
        <v>1080201</v>
      </c>
    </row>
    <row r="80" spans="1:6" ht="15.75">
      <c r="A80" s="169"/>
      <c r="B80" s="169" t="s">
        <v>251</v>
      </c>
      <c r="C80" s="168"/>
      <c r="D80" s="169">
        <v>0</v>
      </c>
      <c r="E80" s="169">
        <v>0</v>
      </c>
      <c r="F80" s="168">
        <v>1080201</v>
      </c>
    </row>
    <row r="81" spans="1:6" ht="15.75">
      <c r="A81" s="169" t="s">
        <v>126</v>
      </c>
      <c r="B81" s="169"/>
      <c r="C81" s="169"/>
      <c r="D81" s="169">
        <f>SUM(D2:D80)</f>
        <v>1270</v>
      </c>
      <c r="E81" s="169">
        <f>SUM(E2:E80)</f>
        <v>6832</v>
      </c>
      <c r="F81" s="168">
        <v>1080201</v>
      </c>
    </row>
    <row r="82" spans="1:6" ht="15.75">
      <c r="A82" s="164" t="s">
        <v>250</v>
      </c>
      <c r="B82" s="167"/>
      <c r="C82" s="167"/>
      <c r="D82" s="167"/>
      <c r="E82" s="167"/>
      <c r="F82" s="166"/>
    </row>
    <row r="83" spans="1:6">
      <c r="A83" s="164" t="s">
        <v>249</v>
      </c>
      <c r="B83" s="165"/>
      <c r="C83" s="165"/>
      <c r="D83" s="165"/>
      <c r="E83" s="164"/>
      <c r="F83" s="163"/>
    </row>
    <row r="84" spans="1:6" ht="16.5">
      <c r="A84" s="164" t="s">
        <v>248</v>
      </c>
      <c r="B84" s="165"/>
      <c r="C84" s="165"/>
      <c r="D84" s="165"/>
      <c r="E84" s="164"/>
      <c r="F84" s="163"/>
    </row>
    <row r="85" spans="1:6" ht="21" customHeight="1">
      <c r="B85" s="165"/>
      <c r="C85" s="165"/>
      <c r="D85" s="165"/>
      <c r="E85" s="164"/>
      <c r="F85" s="163"/>
    </row>
    <row r="86" spans="1:6" ht="12.75">
      <c r="F86" s="162"/>
    </row>
    <row r="87" spans="1:6" ht="12.75">
      <c r="F87" s="162"/>
    </row>
    <row r="88" spans="1:6" ht="12.75">
      <c r="F88" s="162"/>
    </row>
    <row r="89" spans="1:6" ht="12.75">
      <c r="F89" s="162"/>
    </row>
    <row r="90" spans="1:6" ht="12.75">
      <c r="F90" s="162"/>
    </row>
    <row r="91" spans="1:6" ht="12.75">
      <c r="F91" s="162"/>
    </row>
    <row r="92" spans="1:6" ht="12.75">
      <c r="F92" s="162"/>
    </row>
    <row r="93" spans="1:6" ht="12.75">
      <c r="F93" s="162"/>
    </row>
    <row r="94" spans="1:6" ht="12.75">
      <c r="F94" s="162"/>
    </row>
    <row r="95" spans="1:6" ht="12.75">
      <c r="F95" s="162"/>
    </row>
    <row r="96" spans="1:6" ht="12.75">
      <c r="F96" s="162"/>
    </row>
    <row r="97" spans="6:6" ht="12.75">
      <c r="F97" s="162"/>
    </row>
    <row r="98" spans="6:6" ht="12.75">
      <c r="F98" s="162"/>
    </row>
    <row r="99" spans="6:6" ht="12.75">
      <c r="F99" s="162"/>
    </row>
    <row r="100" spans="6:6" ht="12.75">
      <c r="F100" s="162"/>
    </row>
    <row r="101" spans="6:6" ht="12.75">
      <c r="F101" s="162"/>
    </row>
    <row r="102" spans="6:6" ht="12.75">
      <c r="F102" s="162"/>
    </row>
    <row r="103" spans="6:6" ht="12.75">
      <c r="F103" s="162"/>
    </row>
    <row r="104" spans="6:6" ht="12.75">
      <c r="F104" s="162"/>
    </row>
    <row r="105" spans="6:6" ht="12.75">
      <c r="F105" s="162"/>
    </row>
    <row r="106" spans="6:6" ht="12.75">
      <c r="F106" s="162"/>
    </row>
    <row r="107" spans="6:6" ht="12.75">
      <c r="F107" s="162"/>
    </row>
    <row r="108" spans="6:6" ht="12.75">
      <c r="F108" s="162"/>
    </row>
    <row r="109" spans="6:6" ht="12.75">
      <c r="F109" s="162"/>
    </row>
    <row r="110" spans="6:6" ht="12.75">
      <c r="F110" s="162"/>
    </row>
    <row r="111" spans="6:6" ht="12.75">
      <c r="F111" s="162"/>
    </row>
    <row r="112" spans="6:6" ht="12.75">
      <c r="F112" s="162"/>
    </row>
    <row r="113" spans="6:6" ht="12.75">
      <c r="F113" s="162"/>
    </row>
    <row r="114" spans="6:6" ht="12.75">
      <c r="F114" s="162"/>
    </row>
    <row r="115" spans="6:6" ht="12.75">
      <c r="F115" s="162"/>
    </row>
    <row r="116" spans="6:6" ht="12.75">
      <c r="F116" s="162"/>
    </row>
    <row r="117" spans="6:6" ht="12.75">
      <c r="F117" s="162"/>
    </row>
    <row r="118" spans="6:6" ht="12.75">
      <c r="F118" s="162"/>
    </row>
    <row r="119" spans="6:6" ht="12.75">
      <c r="F119" s="162"/>
    </row>
    <row r="120" spans="6:6" ht="12.75">
      <c r="F120" s="162"/>
    </row>
    <row r="121" spans="6:6" ht="12.75">
      <c r="F121" s="162"/>
    </row>
    <row r="122" spans="6:6" ht="12.75">
      <c r="F122" s="162"/>
    </row>
    <row r="123" spans="6:6" ht="12.75">
      <c r="F123" s="162"/>
    </row>
    <row r="124" spans="6:6" ht="12.75">
      <c r="F124" s="162"/>
    </row>
    <row r="125" spans="6:6" ht="12.75">
      <c r="F125" s="162"/>
    </row>
    <row r="126" spans="6:6" ht="12.75">
      <c r="F126" s="162"/>
    </row>
    <row r="127" spans="6:6" ht="12.75">
      <c r="F127" s="162"/>
    </row>
    <row r="128" spans="6:6" ht="12.75">
      <c r="F128" s="162"/>
    </row>
    <row r="129" spans="6:6" ht="12.75">
      <c r="F129" s="162"/>
    </row>
    <row r="130" spans="6:6" ht="12.75">
      <c r="F130" s="162"/>
    </row>
    <row r="131" spans="6:6" ht="12.75">
      <c r="F131" s="162"/>
    </row>
    <row r="132" spans="6:6" ht="12.75">
      <c r="F132" s="162"/>
    </row>
    <row r="133" spans="6:6" ht="12.75">
      <c r="F133" s="162"/>
    </row>
    <row r="134" spans="6:6" ht="12.75">
      <c r="F134" s="162"/>
    </row>
    <row r="135" spans="6:6" ht="12.75">
      <c r="F135" s="162"/>
    </row>
    <row r="136" spans="6:6" ht="12.75">
      <c r="F136" s="162"/>
    </row>
    <row r="137" spans="6:6" ht="12.75">
      <c r="F137" s="162"/>
    </row>
    <row r="138" spans="6:6" ht="12.75">
      <c r="F138" s="162"/>
    </row>
    <row r="139" spans="6:6" ht="12.75">
      <c r="F139" s="162"/>
    </row>
    <row r="140" spans="6:6" ht="12.75">
      <c r="F140" s="162"/>
    </row>
    <row r="141" spans="6:6" ht="12.75">
      <c r="F141" s="162"/>
    </row>
    <row r="142" spans="6:6" ht="12.75">
      <c r="F142" s="162"/>
    </row>
    <row r="143" spans="6:6" ht="12.75">
      <c r="F143" s="162"/>
    </row>
    <row r="144" spans="6:6" ht="12.75">
      <c r="F144" s="162"/>
    </row>
    <row r="145" spans="6:6" ht="12.75">
      <c r="F145" s="162"/>
    </row>
    <row r="146" spans="6:6" ht="12.75">
      <c r="F146" s="162"/>
    </row>
    <row r="147" spans="6:6" ht="12.75">
      <c r="F147" s="162"/>
    </row>
    <row r="148" spans="6:6" ht="12.75">
      <c r="F148" s="162"/>
    </row>
    <row r="149" spans="6:6" ht="12.75">
      <c r="F149" s="162"/>
    </row>
    <row r="150" spans="6:6" ht="12.75">
      <c r="F150" s="162"/>
    </row>
    <row r="151" spans="6:6" ht="12.75">
      <c r="F151" s="162"/>
    </row>
    <row r="152" spans="6:6" ht="12.75">
      <c r="F152" s="162"/>
    </row>
    <row r="153" spans="6:6" ht="12.75">
      <c r="F153" s="162"/>
    </row>
    <row r="154" spans="6:6" ht="12.75">
      <c r="F154" s="162"/>
    </row>
    <row r="155" spans="6:6" ht="12.75">
      <c r="F155" s="162"/>
    </row>
    <row r="156" spans="6:6" ht="12.75">
      <c r="F156" s="162"/>
    </row>
    <row r="157" spans="6:6" ht="12.75">
      <c r="F157" s="162"/>
    </row>
    <row r="158" spans="6:6" ht="12.75">
      <c r="F158" s="162"/>
    </row>
    <row r="159" spans="6:6" ht="12.75">
      <c r="F159" s="162"/>
    </row>
    <row r="160" spans="6:6" ht="12.75">
      <c r="F160" s="162"/>
    </row>
    <row r="161" spans="6:6" ht="12.75">
      <c r="F161" s="162"/>
    </row>
    <row r="162" spans="6:6" ht="12.75">
      <c r="F162" s="162"/>
    </row>
    <row r="163" spans="6:6" ht="12.75">
      <c r="F163" s="162"/>
    </row>
    <row r="164" spans="6:6" ht="12.75">
      <c r="F164" s="162"/>
    </row>
    <row r="165" spans="6:6" ht="12.75">
      <c r="F165" s="162"/>
    </row>
    <row r="166" spans="6:6" ht="12.75">
      <c r="F166" s="162"/>
    </row>
    <row r="167" spans="6:6" ht="12.75">
      <c r="F167" s="162"/>
    </row>
    <row r="168" spans="6:6" ht="12.75">
      <c r="F168" s="162"/>
    </row>
    <row r="169" spans="6:6" ht="12.75">
      <c r="F169" s="162"/>
    </row>
    <row r="170" spans="6:6" ht="12.75">
      <c r="F170" s="162"/>
    </row>
    <row r="171" spans="6:6" ht="12.75">
      <c r="F171" s="162"/>
    </row>
    <row r="172" spans="6:6" ht="12.75">
      <c r="F172" s="162"/>
    </row>
    <row r="173" spans="6:6" ht="12.75">
      <c r="F173" s="162"/>
    </row>
    <row r="174" spans="6:6" ht="12.75">
      <c r="F174" s="162"/>
    </row>
    <row r="175" spans="6:6" ht="12.75">
      <c r="F175" s="162"/>
    </row>
    <row r="176" spans="6:6" ht="12.75">
      <c r="F176" s="162"/>
    </row>
    <row r="177" spans="6:6" ht="12.75">
      <c r="F177" s="162"/>
    </row>
    <row r="178" spans="6:6" ht="12.75">
      <c r="F178" s="162"/>
    </row>
    <row r="179" spans="6:6" ht="12.75">
      <c r="F179" s="162"/>
    </row>
    <row r="180" spans="6:6" ht="12.75">
      <c r="F180" s="162"/>
    </row>
    <row r="181" spans="6:6" ht="12.75">
      <c r="F181" s="162"/>
    </row>
    <row r="182" spans="6:6" ht="12.75">
      <c r="F182" s="162"/>
    </row>
    <row r="183" spans="6:6" ht="12.75">
      <c r="F183" s="162"/>
    </row>
    <row r="184" spans="6:6" ht="12.75">
      <c r="F184" s="162"/>
    </row>
    <row r="185" spans="6:6" ht="12.75">
      <c r="F185" s="162"/>
    </row>
    <row r="186" spans="6:6" ht="12.75">
      <c r="F186" s="162"/>
    </row>
    <row r="187" spans="6:6" ht="12.75">
      <c r="F187" s="162"/>
    </row>
    <row r="188" spans="6:6" ht="12.75">
      <c r="F188" s="162"/>
    </row>
    <row r="189" spans="6:6" ht="12.75">
      <c r="F189" s="162"/>
    </row>
    <row r="190" spans="6:6" ht="12.75">
      <c r="F190" s="162"/>
    </row>
    <row r="191" spans="6:6" ht="12.75">
      <c r="F191" s="162"/>
    </row>
    <row r="192" spans="6:6" ht="12.75">
      <c r="F192" s="162"/>
    </row>
    <row r="193" spans="6:6" ht="12.75">
      <c r="F193" s="162"/>
    </row>
    <row r="194" spans="6:6" ht="12.75">
      <c r="F194" s="162"/>
    </row>
    <row r="195" spans="6:6" ht="12.75">
      <c r="F195" s="162"/>
    </row>
    <row r="196" spans="6:6" ht="12.75">
      <c r="F196" s="162"/>
    </row>
    <row r="197" spans="6:6" ht="12.75">
      <c r="F197" s="162"/>
    </row>
    <row r="198" spans="6:6" ht="12.75">
      <c r="F198" s="162"/>
    </row>
    <row r="199" spans="6:6" ht="12.75">
      <c r="F199" s="162"/>
    </row>
    <row r="200" spans="6:6" ht="12.75">
      <c r="F200" s="162"/>
    </row>
    <row r="201" spans="6:6" ht="12.75">
      <c r="F201" s="162"/>
    </row>
    <row r="202" spans="6:6" ht="12.75">
      <c r="F202" s="162"/>
    </row>
    <row r="203" spans="6:6" ht="12.75">
      <c r="F203" s="162"/>
    </row>
    <row r="204" spans="6:6" ht="12.75">
      <c r="F204" s="162"/>
    </row>
    <row r="205" spans="6:6" ht="12.75">
      <c r="F205" s="162"/>
    </row>
    <row r="206" spans="6:6" ht="12.75">
      <c r="F206" s="162"/>
    </row>
    <row r="207" spans="6:6" ht="12.75">
      <c r="F207" s="162"/>
    </row>
    <row r="208" spans="6:6" ht="12.75">
      <c r="F208" s="162"/>
    </row>
    <row r="209" spans="6:6" ht="12.75">
      <c r="F209" s="162"/>
    </row>
    <row r="210" spans="6:6" ht="12.75">
      <c r="F210" s="162"/>
    </row>
    <row r="211" spans="6:6" ht="12.75">
      <c r="F211" s="162"/>
    </row>
    <row r="212" spans="6:6" ht="12.75">
      <c r="F212" s="162"/>
    </row>
    <row r="213" spans="6:6" ht="12.75">
      <c r="F213" s="162"/>
    </row>
    <row r="214" spans="6:6" ht="12.75">
      <c r="F214" s="162"/>
    </row>
    <row r="215" spans="6:6" ht="12.75">
      <c r="F215" s="162"/>
    </row>
    <row r="216" spans="6:6" ht="12.75">
      <c r="F216" s="162"/>
    </row>
    <row r="217" spans="6:6" ht="12.75">
      <c r="F217" s="162"/>
    </row>
    <row r="218" spans="6:6" ht="12.75">
      <c r="F218" s="162"/>
    </row>
    <row r="219" spans="6:6" ht="12.75">
      <c r="F219" s="162"/>
    </row>
    <row r="220" spans="6:6" ht="12.75">
      <c r="F220" s="162"/>
    </row>
    <row r="221" spans="6:6" ht="12.75">
      <c r="F221" s="162"/>
    </row>
    <row r="222" spans="6:6" ht="12.75">
      <c r="F222" s="162"/>
    </row>
    <row r="223" spans="6:6" ht="12.75">
      <c r="F223" s="162"/>
    </row>
    <row r="224" spans="6:6" ht="12.75">
      <c r="F224" s="162"/>
    </row>
    <row r="225" spans="6:6" ht="12.75">
      <c r="F225" s="162"/>
    </row>
    <row r="226" spans="6:6" ht="12.75">
      <c r="F226" s="162"/>
    </row>
    <row r="227" spans="6:6" ht="12.75">
      <c r="F227" s="162"/>
    </row>
    <row r="228" spans="6:6" ht="12.75">
      <c r="F228" s="162"/>
    </row>
    <row r="229" spans="6:6" ht="12.75">
      <c r="F229" s="162"/>
    </row>
    <row r="230" spans="6:6" ht="12.75">
      <c r="F230" s="162"/>
    </row>
    <row r="231" spans="6:6" ht="12.75">
      <c r="F231" s="162"/>
    </row>
    <row r="232" spans="6:6" ht="12.75">
      <c r="F232" s="162"/>
    </row>
    <row r="233" spans="6:6" ht="12.75">
      <c r="F233" s="162"/>
    </row>
    <row r="234" spans="6:6" ht="12.75">
      <c r="F234" s="162"/>
    </row>
    <row r="235" spans="6:6" ht="12.75">
      <c r="F235" s="162"/>
    </row>
    <row r="236" spans="6:6" ht="12.75">
      <c r="F236" s="162"/>
    </row>
    <row r="237" spans="6:6" ht="12.75">
      <c r="F237" s="162"/>
    </row>
    <row r="238" spans="6:6" ht="12.75">
      <c r="F238" s="162"/>
    </row>
    <row r="239" spans="6:6" ht="12.75">
      <c r="F239" s="162"/>
    </row>
    <row r="240" spans="6:6" ht="12.75">
      <c r="F240" s="162"/>
    </row>
    <row r="241" spans="6:6" ht="12.75">
      <c r="F241" s="162"/>
    </row>
    <row r="242" spans="6:6" ht="12.75">
      <c r="F242" s="162"/>
    </row>
    <row r="243" spans="6:6" ht="12.75">
      <c r="F243" s="162"/>
    </row>
    <row r="244" spans="6:6" ht="12.75">
      <c r="F244" s="162"/>
    </row>
    <row r="245" spans="6:6" ht="12.75">
      <c r="F245" s="162"/>
    </row>
    <row r="246" spans="6:6" ht="12.75">
      <c r="F246" s="162"/>
    </row>
    <row r="247" spans="6:6" ht="12.75">
      <c r="F247" s="162"/>
    </row>
    <row r="248" spans="6:6" ht="12.75">
      <c r="F248" s="162"/>
    </row>
    <row r="249" spans="6:6" ht="12.75">
      <c r="F249" s="162"/>
    </row>
    <row r="250" spans="6:6" ht="12.75">
      <c r="F250" s="162"/>
    </row>
    <row r="251" spans="6:6" ht="12.75">
      <c r="F251" s="162"/>
    </row>
    <row r="252" spans="6:6" ht="12.75">
      <c r="F252" s="162"/>
    </row>
    <row r="253" spans="6:6" ht="12.75">
      <c r="F253" s="162"/>
    </row>
    <row r="254" spans="6:6" ht="12.75">
      <c r="F254" s="162"/>
    </row>
    <row r="255" spans="6:6" ht="12.75">
      <c r="F255" s="162"/>
    </row>
    <row r="256" spans="6:6" ht="12.75">
      <c r="F256" s="162"/>
    </row>
    <row r="257" spans="6:6" ht="12.75">
      <c r="F257" s="162"/>
    </row>
    <row r="258" spans="6:6" ht="12.75">
      <c r="F258" s="162"/>
    </row>
    <row r="259" spans="6:6" ht="12.75">
      <c r="F259" s="162"/>
    </row>
    <row r="260" spans="6:6" ht="12.75">
      <c r="F260" s="162"/>
    </row>
    <row r="261" spans="6:6" ht="12.75">
      <c r="F261" s="162"/>
    </row>
    <row r="262" spans="6:6" ht="12.75">
      <c r="F262" s="162"/>
    </row>
    <row r="263" spans="6:6" ht="12.75">
      <c r="F263" s="162"/>
    </row>
    <row r="264" spans="6:6" ht="12.75">
      <c r="F264" s="162"/>
    </row>
    <row r="265" spans="6:6" ht="12.75">
      <c r="F265" s="162"/>
    </row>
    <row r="266" spans="6:6" ht="12.75">
      <c r="F266" s="162"/>
    </row>
    <row r="267" spans="6:6" ht="12.75">
      <c r="F267" s="162"/>
    </row>
    <row r="268" spans="6:6" ht="12.75">
      <c r="F268" s="162"/>
    </row>
    <row r="269" spans="6:6" ht="12.75">
      <c r="F269" s="162"/>
    </row>
    <row r="270" spans="6:6" ht="12.75">
      <c r="F270" s="162"/>
    </row>
    <row r="271" spans="6:6" ht="12.75">
      <c r="F271" s="162"/>
    </row>
    <row r="272" spans="6:6" ht="12.75">
      <c r="F272" s="162"/>
    </row>
    <row r="273" spans="6:6" ht="12.75">
      <c r="F273" s="162"/>
    </row>
    <row r="274" spans="6:6" ht="12.75">
      <c r="F274" s="162"/>
    </row>
    <row r="275" spans="6:6" ht="12.75">
      <c r="F275" s="162"/>
    </row>
    <row r="276" spans="6:6" ht="12.75">
      <c r="F276" s="162"/>
    </row>
    <row r="277" spans="6:6" ht="12.75">
      <c r="F277" s="162"/>
    </row>
    <row r="278" spans="6:6" ht="12.75">
      <c r="F278" s="162"/>
    </row>
    <row r="279" spans="6:6" ht="12.75">
      <c r="F279" s="162"/>
    </row>
    <row r="280" spans="6:6" ht="12.75">
      <c r="F280" s="162"/>
    </row>
    <row r="281" spans="6:6" ht="12.75">
      <c r="F281" s="162"/>
    </row>
    <row r="282" spans="6:6" ht="12.75">
      <c r="F282" s="162"/>
    </row>
    <row r="283" spans="6:6" ht="12.75">
      <c r="F283" s="162"/>
    </row>
    <row r="284" spans="6:6" ht="12.75">
      <c r="F284" s="162"/>
    </row>
    <row r="285" spans="6:6" ht="12.75">
      <c r="F285" s="162"/>
    </row>
    <row r="286" spans="6:6" ht="12.75">
      <c r="F286" s="162"/>
    </row>
    <row r="287" spans="6:6" ht="12.75">
      <c r="F287" s="162"/>
    </row>
    <row r="288" spans="6:6" ht="12.75">
      <c r="F288" s="162"/>
    </row>
    <row r="289" spans="6:6" ht="12.75">
      <c r="F289" s="162"/>
    </row>
    <row r="290" spans="6:6" ht="12.75">
      <c r="F290" s="162"/>
    </row>
    <row r="291" spans="6:6" ht="12.75">
      <c r="F291" s="162"/>
    </row>
    <row r="292" spans="6:6" ht="12.75">
      <c r="F292" s="162"/>
    </row>
    <row r="293" spans="6:6" ht="12.75">
      <c r="F293" s="162"/>
    </row>
    <row r="294" spans="6:6" ht="12.75">
      <c r="F294" s="162"/>
    </row>
    <row r="295" spans="6:6" ht="12.75">
      <c r="F295" s="162"/>
    </row>
    <row r="296" spans="6:6" ht="12.75">
      <c r="F296" s="162"/>
    </row>
    <row r="297" spans="6:6" ht="12.75">
      <c r="F297" s="162"/>
    </row>
    <row r="298" spans="6:6" ht="12.75">
      <c r="F298" s="162"/>
    </row>
    <row r="299" spans="6:6" ht="12.75">
      <c r="F299" s="162"/>
    </row>
    <row r="300" spans="6:6" ht="12.75">
      <c r="F300" s="162"/>
    </row>
    <row r="301" spans="6:6" ht="12.75">
      <c r="F301" s="162"/>
    </row>
    <row r="302" spans="6:6" ht="12.75">
      <c r="F302" s="162"/>
    </row>
    <row r="303" spans="6:6" ht="12.75">
      <c r="F303" s="162"/>
    </row>
    <row r="304" spans="6:6" ht="12.75">
      <c r="F304" s="162"/>
    </row>
    <row r="305" spans="6:6" ht="12.75">
      <c r="F305" s="162"/>
    </row>
    <row r="306" spans="6:6" ht="12.75">
      <c r="F306" s="162"/>
    </row>
    <row r="307" spans="6:6" ht="12.75">
      <c r="F307" s="162"/>
    </row>
    <row r="308" spans="6:6" ht="12.75">
      <c r="F308" s="162"/>
    </row>
    <row r="309" spans="6:6" ht="12.75">
      <c r="F309" s="162"/>
    </row>
    <row r="310" spans="6:6" ht="12.75">
      <c r="F310" s="162"/>
    </row>
    <row r="311" spans="6:6" ht="12.75">
      <c r="F311" s="162"/>
    </row>
    <row r="312" spans="6:6" ht="12.75">
      <c r="F312" s="162"/>
    </row>
    <row r="313" spans="6:6" ht="12.75">
      <c r="F313" s="162"/>
    </row>
    <row r="314" spans="6:6" ht="12.75">
      <c r="F314" s="162"/>
    </row>
    <row r="315" spans="6:6" ht="12.75">
      <c r="F315" s="162"/>
    </row>
    <row r="316" spans="6:6" ht="12.75">
      <c r="F316" s="162"/>
    </row>
    <row r="317" spans="6:6" ht="12.75">
      <c r="F317" s="162"/>
    </row>
    <row r="318" spans="6:6" ht="12.75">
      <c r="F318" s="162"/>
    </row>
    <row r="319" spans="6:6" ht="12.75">
      <c r="F319" s="162"/>
    </row>
    <row r="320" spans="6:6" ht="12.75">
      <c r="F320" s="162"/>
    </row>
    <row r="321" spans="6:6" ht="12.75">
      <c r="F321" s="162"/>
    </row>
    <row r="322" spans="6:6" ht="12.75">
      <c r="F322" s="162"/>
    </row>
    <row r="323" spans="6:6" ht="12.75">
      <c r="F323" s="162"/>
    </row>
    <row r="324" spans="6:6" ht="12.75">
      <c r="F324" s="162"/>
    </row>
    <row r="325" spans="6:6" ht="12.75">
      <c r="F325" s="162"/>
    </row>
    <row r="326" spans="6:6" ht="12.75">
      <c r="F326" s="162"/>
    </row>
    <row r="327" spans="6:6" ht="12.75">
      <c r="F327" s="162"/>
    </row>
    <row r="328" spans="6:6" ht="12.75">
      <c r="F328" s="162"/>
    </row>
    <row r="329" spans="6:6" ht="12.75">
      <c r="F329" s="162"/>
    </row>
    <row r="330" spans="6:6" ht="12.75">
      <c r="F330" s="162"/>
    </row>
    <row r="331" spans="6:6" ht="12.75">
      <c r="F331" s="162"/>
    </row>
    <row r="332" spans="6:6" ht="12.75">
      <c r="F332" s="162"/>
    </row>
    <row r="333" spans="6:6" ht="12.75">
      <c r="F333" s="162"/>
    </row>
    <row r="334" spans="6:6" ht="12.75">
      <c r="F334" s="162"/>
    </row>
    <row r="335" spans="6:6" ht="12.75">
      <c r="F335" s="162"/>
    </row>
    <row r="336" spans="6:6" ht="12.75">
      <c r="F336" s="162"/>
    </row>
    <row r="337" spans="6:6" ht="12.75">
      <c r="F337" s="162"/>
    </row>
    <row r="338" spans="6:6" ht="12.75">
      <c r="F338" s="162"/>
    </row>
    <row r="339" spans="6:6" ht="12.75">
      <c r="F339" s="162"/>
    </row>
    <row r="340" spans="6:6" ht="12.75">
      <c r="F340" s="162"/>
    </row>
    <row r="341" spans="6:6" ht="12.75">
      <c r="F341" s="162"/>
    </row>
    <row r="342" spans="6:6" ht="12.75">
      <c r="F342" s="162"/>
    </row>
    <row r="343" spans="6:6" ht="12.75">
      <c r="F343" s="162"/>
    </row>
    <row r="344" spans="6:6" ht="12.75">
      <c r="F344" s="162"/>
    </row>
    <row r="345" spans="6:6" ht="12.75">
      <c r="F345" s="162"/>
    </row>
    <row r="346" spans="6:6" ht="12.75">
      <c r="F346" s="162"/>
    </row>
    <row r="347" spans="6:6" ht="12.75">
      <c r="F347" s="162"/>
    </row>
    <row r="348" spans="6:6" ht="12.75">
      <c r="F348" s="162"/>
    </row>
    <row r="349" spans="6:6" ht="12.75">
      <c r="F349" s="162"/>
    </row>
    <row r="350" spans="6:6" ht="12.75">
      <c r="F350" s="162"/>
    </row>
    <row r="351" spans="6:6" ht="12.75">
      <c r="F351" s="162"/>
    </row>
    <row r="352" spans="6:6" ht="12.75">
      <c r="F352" s="162"/>
    </row>
    <row r="353" spans="6:6" ht="12.75">
      <c r="F353" s="162"/>
    </row>
    <row r="354" spans="6:6" ht="12.75">
      <c r="F354" s="162"/>
    </row>
    <row r="355" spans="6:6" ht="12.75">
      <c r="F355" s="162"/>
    </row>
    <row r="356" spans="6:6" ht="12.75">
      <c r="F356" s="162"/>
    </row>
    <row r="357" spans="6:6" ht="12.75">
      <c r="F357" s="162"/>
    </row>
    <row r="358" spans="6:6" ht="12.75">
      <c r="F358" s="162"/>
    </row>
    <row r="359" spans="6:6" ht="12.75">
      <c r="F359" s="162"/>
    </row>
    <row r="360" spans="6:6" ht="12.75">
      <c r="F360" s="162"/>
    </row>
    <row r="361" spans="6:6" ht="12.75">
      <c r="F361" s="162"/>
    </row>
    <row r="362" spans="6:6" ht="12.75">
      <c r="F362" s="162"/>
    </row>
    <row r="363" spans="6:6" ht="12.75">
      <c r="F363" s="162"/>
    </row>
    <row r="364" spans="6:6" ht="12.75">
      <c r="F364" s="162"/>
    </row>
    <row r="365" spans="6:6" ht="12.75">
      <c r="F365" s="162"/>
    </row>
    <row r="366" spans="6:6" ht="12.75">
      <c r="F366" s="162"/>
    </row>
    <row r="367" spans="6:6" ht="12.75">
      <c r="F367" s="162"/>
    </row>
    <row r="368" spans="6:6" ht="12.75">
      <c r="F368" s="162"/>
    </row>
    <row r="369" spans="6:6" ht="12.75">
      <c r="F369" s="162"/>
    </row>
    <row r="370" spans="6:6" ht="12.75">
      <c r="F370" s="162"/>
    </row>
    <row r="371" spans="6:6" ht="12.75">
      <c r="F371" s="162"/>
    </row>
    <row r="372" spans="6:6" ht="12.75">
      <c r="F372" s="162"/>
    </row>
    <row r="373" spans="6:6" ht="12.75">
      <c r="F373" s="162"/>
    </row>
    <row r="374" spans="6:6" ht="12.75">
      <c r="F374" s="162"/>
    </row>
    <row r="375" spans="6:6" ht="12.75">
      <c r="F375" s="162"/>
    </row>
    <row r="376" spans="6:6" ht="12.75">
      <c r="F376" s="162"/>
    </row>
    <row r="377" spans="6:6" ht="12.75">
      <c r="F377" s="162"/>
    </row>
    <row r="378" spans="6:6" ht="12.75">
      <c r="F378" s="162"/>
    </row>
    <row r="379" spans="6:6" ht="12.75">
      <c r="F379" s="162"/>
    </row>
    <row r="380" spans="6:6" ht="12.75">
      <c r="F380" s="162"/>
    </row>
    <row r="381" spans="6:6" ht="12.75">
      <c r="F381" s="162"/>
    </row>
    <row r="382" spans="6:6" ht="12.75">
      <c r="F382" s="162"/>
    </row>
    <row r="383" spans="6:6" ht="12.75">
      <c r="F383" s="162"/>
    </row>
    <row r="384" spans="6:6" ht="12.75">
      <c r="F384" s="162"/>
    </row>
    <row r="385" spans="6:6" ht="12.75">
      <c r="F385" s="162"/>
    </row>
    <row r="386" spans="6:6" ht="12.75">
      <c r="F386" s="162"/>
    </row>
    <row r="387" spans="6:6" ht="12.75">
      <c r="F387" s="162"/>
    </row>
    <row r="388" spans="6:6" ht="12.75">
      <c r="F388" s="162"/>
    </row>
    <row r="389" spans="6:6" ht="12.75">
      <c r="F389" s="162"/>
    </row>
    <row r="390" spans="6:6" ht="12.75">
      <c r="F390" s="162"/>
    </row>
    <row r="391" spans="6:6" ht="12.75">
      <c r="F391" s="162"/>
    </row>
    <row r="392" spans="6:6" ht="12.75">
      <c r="F392" s="162"/>
    </row>
    <row r="393" spans="6:6" ht="12.75">
      <c r="F393" s="162"/>
    </row>
    <row r="394" spans="6:6" ht="12.75">
      <c r="F394" s="162"/>
    </row>
    <row r="395" spans="6:6" ht="12.75">
      <c r="F395" s="162"/>
    </row>
    <row r="396" spans="6:6" ht="12.75">
      <c r="F396" s="162"/>
    </row>
    <row r="397" spans="6:6" ht="12.75">
      <c r="F397" s="162"/>
    </row>
    <row r="398" spans="6:6" ht="12.75">
      <c r="F398" s="162"/>
    </row>
    <row r="399" spans="6:6" ht="12.75">
      <c r="F399" s="162"/>
    </row>
    <row r="400" spans="6:6" ht="12.75">
      <c r="F400" s="162"/>
    </row>
    <row r="401" spans="6:6" ht="12.75">
      <c r="F401" s="162"/>
    </row>
    <row r="402" spans="6:6" ht="12.75">
      <c r="F402" s="162"/>
    </row>
    <row r="403" spans="6:6" ht="12.75">
      <c r="F403" s="162"/>
    </row>
    <row r="404" spans="6:6" ht="12.75">
      <c r="F404" s="162"/>
    </row>
    <row r="405" spans="6:6" ht="12.75">
      <c r="F405" s="162"/>
    </row>
    <row r="406" spans="6:6" ht="12.75">
      <c r="F406" s="162"/>
    </row>
    <row r="407" spans="6:6" ht="12.75">
      <c r="F407" s="162"/>
    </row>
    <row r="408" spans="6:6" ht="12.75">
      <c r="F408" s="162"/>
    </row>
    <row r="409" spans="6:6" ht="12.75">
      <c r="F409" s="162"/>
    </row>
    <row r="410" spans="6:6" ht="12.75">
      <c r="F410" s="162"/>
    </row>
    <row r="411" spans="6:6" ht="12.75">
      <c r="F411" s="162"/>
    </row>
    <row r="412" spans="6:6" ht="12.75">
      <c r="F412" s="162"/>
    </row>
    <row r="413" spans="6:6" ht="12.75">
      <c r="F413" s="162"/>
    </row>
    <row r="414" spans="6:6" ht="12.75">
      <c r="F414" s="162"/>
    </row>
    <row r="415" spans="6:6" ht="12.75">
      <c r="F415" s="162"/>
    </row>
    <row r="416" spans="6:6" ht="12.75">
      <c r="F416" s="162"/>
    </row>
    <row r="417" spans="6:6" ht="12.75">
      <c r="F417" s="162"/>
    </row>
    <row r="418" spans="6:6" ht="12.75">
      <c r="F418" s="162"/>
    </row>
    <row r="419" spans="6:6" ht="12.75">
      <c r="F419" s="162"/>
    </row>
    <row r="420" spans="6:6" ht="12.75">
      <c r="F420" s="162"/>
    </row>
    <row r="421" spans="6:6" ht="12.75">
      <c r="F421" s="162"/>
    </row>
    <row r="422" spans="6:6" ht="12.75">
      <c r="F422" s="162"/>
    </row>
    <row r="423" spans="6:6" ht="12.75">
      <c r="F423" s="162"/>
    </row>
    <row r="424" spans="6:6" ht="12.75">
      <c r="F424" s="162"/>
    </row>
    <row r="425" spans="6:6" ht="12.75">
      <c r="F425" s="162"/>
    </row>
    <row r="426" spans="6:6" ht="12.75">
      <c r="F426" s="162"/>
    </row>
    <row r="427" spans="6:6" ht="12.75">
      <c r="F427" s="162"/>
    </row>
    <row r="428" spans="6:6" ht="12.75">
      <c r="F428" s="162"/>
    </row>
    <row r="429" spans="6:6" ht="12.75">
      <c r="F429" s="162"/>
    </row>
    <row r="430" spans="6:6" ht="12.75">
      <c r="F430" s="162"/>
    </row>
    <row r="431" spans="6:6" ht="12.75">
      <c r="F431" s="162"/>
    </row>
    <row r="432" spans="6:6" ht="12.75">
      <c r="F432" s="162"/>
    </row>
    <row r="433" spans="6:6" ht="12.75">
      <c r="F433" s="162"/>
    </row>
    <row r="434" spans="6:6" ht="12.75">
      <c r="F434" s="162"/>
    </row>
    <row r="435" spans="6:6" ht="12.75">
      <c r="F435" s="162"/>
    </row>
    <row r="436" spans="6:6" ht="12.75">
      <c r="F436" s="162"/>
    </row>
    <row r="437" spans="6:6" ht="12.75">
      <c r="F437" s="162"/>
    </row>
    <row r="438" spans="6:6" ht="12.75">
      <c r="F438" s="162"/>
    </row>
    <row r="439" spans="6:6" ht="12.75">
      <c r="F439" s="162"/>
    </row>
    <row r="440" spans="6:6" ht="12.75">
      <c r="F440" s="162"/>
    </row>
    <row r="441" spans="6:6" ht="12.75">
      <c r="F441" s="162"/>
    </row>
    <row r="442" spans="6:6" ht="12.75">
      <c r="F442" s="162"/>
    </row>
    <row r="443" spans="6:6" ht="12.75">
      <c r="F443" s="162"/>
    </row>
    <row r="444" spans="6:6" ht="12.75">
      <c r="F444" s="162"/>
    </row>
    <row r="445" spans="6:6" ht="12.75">
      <c r="F445" s="162"/>
    </row>
    <row r="446" spans="6:6" ht="12.75">
      <c r="F446" s="162"/>
    </row>
    <row r="447" spans="6:6" ht="12.75">
      <c r="F447" s="162"/>
    </row>
    <row r="448" spans="6:6" ht="12.75">
      <c r="F448" s="162"/>
    </row>
    <row r="449" spans="6:6" ht="12.75">
      <c r="F449" s="162"/>
    </row>
    <row r="450" spans="6:6" ht="12.75">
      <c r="F450" s="162"/>
    </row>
    <row r="451" spans="6:6" ht="12.75">
      <c r="F451" s="162"/>
    </row>
    <row r="452" spans="6:6" ht="12.75">
      <c r="F452" s="162"/>
    </row>
    <row r="453" spans="6:6" ht="12.75">
      <c r="F453" s="162"/>
    </row>
    <row r="454" spans="6:6" ht="12.75">
      <c r="F454" s="162"/>
    </row>
    <row r="455" spans="6:6" ht="12.75">
      <c r="F455" s="162"/>
    </row>
    <row r="456" spans="6:6" ht="12.75">
      <c r="F456" s="162"/>
    </row>
    <row r="457" spans="6:6" ht="12.75">
      <c r="F457" s="162"/>
    </row>
    <row r="458" spans="6:6" ht="12.75">
      <c r="F458" s="162"/>
    </row>
    <row r="459" spans="6:6" ht="12.75">
      <c r="F459" s="162"/>
    </row>
    <row r="460" spans="6:6" ht="12.75">
      <c r="F460" s="162"/>
    </row>
    <row r="461" spans="6:6" ht="12.75">
      <c r="F461" s="162"/>
    </row>
    <row r="462" spans="6:6" ht="12.75">
      <c r="F462" s="162"/>
    </row>
    <row r="463" spans="6:6" ht="12.75">
      <c r="F463" s="162"/>
    </row>
    <row r="464" spans="6:6" ht="12.75">
      <c r="F464" s="162"/>
    </row>
    <row r="465" spans="6:6" ht="12.75">
      <c r="F465" s="162"/>
    </row>
    <row r="466" spans="6:6" ht="12.75">
      <c r="F466" s="162"/>
    </row>
    <row r="467" spans="6:6" ht="12.75">
      <c r="F467" s="162"/>
    </row>
    <row r="468" spans="6:6" ht="12.75">
      <c r="F468" s="162"/>
    </row>
    <row r="469" spans="6:6" ht="12.75">
      <c r="F469" s="162"/>
    </row>
    <row r="470" spans="6:6" ht="12.75">
      <c r="F470" s="162"/>
    </row>
    <row r="471" spans="6:6" ht="12.75">
      <c r="F471" s="162"/>
    </row>
    <row r="472" spans="6:6" ht="12.75">
      <c r="F472" s="162"/>
    </row>
    <row r="473" spans="6:6" ht="12.75">
      <c r="F473" s="162"/>
    </row>
    <row r="474" spans="6:6" ht="12.75">
      <c r="F474" s="162"/>
    </row>
    <row r="475" spans="6:6" ht="12.75">
      <c r="F475" s="162"/>
    </row>
    <row r="476" spans="6:6" ht="12.75">
      <c r="F476" s="162"/>
    </row>
    <row r="477" spans="6:6" ht="12.75">
      <c r="F477" s="162"/>
    </row>
    <row r="478" spans="6:6" ht="12.75">
      <c r="F478" s="162"/>
    </row>
    <row r="479" spans="6:6" ht="12.75">
      <c r="F479" s="162"/>
    </row>
    <row r="480" spans="6:6" ht="12.75">
      <c r="F480" s="162"/>
    </row>
    <row r="481" spans="6:6" ht="12.75">
      <c r="F481" s="162"/>
    </row>
    <row r="482" spans="6:6" ht="12.75">
      <c r="F482" s="162"/>
    </row>
    <row r="483" spans="6:6" ht="12.75">
      <c r="F483" s="162"/>
    </row>
    <row r="484" spans="6:6" ht="12.75">
      <c r="F484" s="162"/>
    </row>
    <row r="485" spans="6:6" ht="12.75">
      <c r="F485" s="162"/>
    </row>
    <row r="486" spans="6:6" ht="12.75">
      <c r="F486" s="162"/>
    </row>
    <row r="487" spans="6:6" ht="12.75">
      <c r="F487" s="162"/>
    </row>
    <row r="488" spans="6:6" ht="12.75">
      <c r="F488" s="162"/>
    </row>
    <row r="489" spans="6:6" ht="12.75">
      <c r="F489" s="162"/>
    </row>
    <row r="490" spans="6:6" ht="12.75">
      <c r="F490" s="162"/>
    </row>
    <row r="491" spans="6:6" ht="12.75">
      <c r="F491" s="162"/>
    </row>
    <row r="492" spans="6:6" ht="12.75">
      <c r="F492" s="162"/>
    </row>
    <row r="493" spans="6:6" ht="12.75">
      <c r="F493" s="162"/>
    </row>
    <row r="494" spans="6:6" ht="12.75">
      <c r="F494" s="162"/>
    </row>
    <row r="495" spans="6:6" ht="12.75">
      <c r="F495" s="162"/>
    </row>
    <row r="496" spans="6:6" ht="12.75">
      <c r="F496" s="162"/>
    </row>
    <row r="497" spans="6:6" ht="12.75">
      <c r="F497" s="162"/>
    </row>
    <row r="498" spans="6:6" ht="12.75">
      <c r="F498" s="162"/>
    </row>
    <row r="499" spans="6:6" ht="12.75">
      <c r="F499" s="162"/>
    </row>
    <row r="500" spans="6:6" ht="12.75">
      <c r="F500" s="162"/>
    </row>
    <row r="501" spans="6:6" ht="12.75">
      <c r="F501" s="162"/>
    </row>
    <row r="502" spans="6:6" ht="12.75">
      <c r="F502" s="162"/>
    </row>
    <row r="503" spans="6:6" ht="12.75">
      <c r="F503" s="162"/>
    </row>
    <row r="504" spans="6:6" ht="12.75">
      <c r="F504" s="162"/>
    </row>
    <row r="505" spans="6:6" ht="12.75">
      <c r="F505" s="162"/>
    </row>
    <row r="506" spans="6:6" ht="12.75">
      <c r="F506" s="162"/>
    </row>
    <row r="507" spans="6:6" ht="12.75">
      <c r="F507" s="162"/>
    </row>
    <row r="508" spans="6:6" ht="12.75">
      <c r="F508" s="162"/>
    </row>
    <row r="509" spans="6:6" ht="12.75">
      <c r="F509" s="162"/>
    </row>
    <row r="510" spans="6:6" ht="12.75">
      <c r="F510" s="162"/>
    </row>
    <row r="511" spans="6:6" ht="12.75">
      <c r="F511" s="162"/>
    </row>
    <row r="512" spans="6:6" ht="12.75">
      <c r="F512" s="162"/>
    </row>
    <row r="513" spans="6:6" ht="12.75">
      <c r="F513" s="162"/>
    </row>
    <row r="514" spans="6:6" ht="12.75">
      <c r="F514" s="162"/>
    </row>
    <row r="515" spans="6:6" ht="12.75">
      <c r="F515" s="162"/>
    </row>
    <row r="516" spans="6:6" ht="12.75">
      <c r="F516" s="162"/>
    </row>
    <row r="517" spans="6:6" ht="12.75">
      <c r="F517" s="162"/>
    </row>
    <row r="518" spans="6:6" ht="12.75">
      <c r="F518" s="162"/>
    </row>
    <row r="519" spans="6:6" ht="12.75">
      <c r="F519" s="162"/>
    </row>
    <row r="520" spans="6:6" ht="12.75">
      <c r="F520" s="162"/>
    </row>
    <row r="521" spans="6:6" ht="12.75">
      <c r="F521" s="162"/>
    </row>
    <row r="522" spans="6:6" ht="12.75">
      <c r="F522" s="162"/>
    </row>
    <row r="523" spans="6:6" ht="12.75">
      <c r="F523" s="162"/>
    </row>
    <row r="524" spans="6:6" ht="12.75">
      <c r="F524" s="162"/>
    </row>
    <row r="525" spans="6:6" ht="12.75">
      <c r="F525" s="162"/>
    </row>
    <row r="526" spans="6:6" ht="12.75">
      <c r="F526" s="162"/>
    </row>
    <row r="527" spans="6:6" ht="12.75">
      <c r="F527" s="162"/>
    </row>
    <row r="528" spans="6:6" ht="12.75">
      <c r="F528" s="162"/>
    </row>
    <row r="529" spans="6:6" ht="12.75">
      <c r="F529" s="162"/>
    </row>
    <row r="530" spans="6:6" ht="12.75">
      <c r="F530" s="162"/>
    </row>
    <row r="531" spans="6:6" ht="12.75">
      <c r="F531" s="162"/>
    </row>
    <row r="532" spans="6:6" ht="12.75">
      <c r="F532" s="162"/>
    </row>
    <row r="533" spans="6:6" ht="12.75">
      <c r="F533" s="162"/>
    </row>
    <row r="534" spans="6:6" ht="12.75">
      <c r="F534" s="162"/>
    </row>
    <row r="535" spans="6:6" ht="12.75">
      <c r="F535" s="162"/>
    </row>
    <row r="536" spans="6:6" ht="12.75">
      <c r="F536" s="162"/>
    </row>
    <row r="537" spans="6:6" ht="12.75">
      <c r="F537" s="162"/>
    </row>
    <row r="538" spans="6:6" ht="12.75">
      <c r="F538" s="162"/>
    </row>
    <row r="539" spans="6:6" ht="12.75">
      <c r="F539" s="162"/>
    </row>
    <row r="540" spans="6:6" ht="12.75">
      <c r="F540" s="162"/>
    </row>
    <row r="541" spans="6:6" ht="12.75">
      <c r="F541" s="162"/>
    </row>
    <row r="542" spans="6:6" ht="12.75">
      <c r="F542" s="162"/>
    </row>
    <row r="543" spans="6:6" ht="12.75">
      <c r="F543" s="162"/>
    </row>
    <row r="544" spans="6:6" ht="12.75">
      <c r="F544" s="162"/>
    </row>
    <row r="545" spans="6:6" ht="12.75">
      <c r="F545" s="162"/>
    </row>
    <row r="546" spans="6:6" ht="12.75">
      <c r="F546" s="162"/>
    </row>
    <row r="547" spans="6:6" ht="12.75">
      <c r="F547" s="162"/>
    </row>
    <row r="548" spans="6:6" ht="12.75">
      <c r="F548" s="162"/>
    </row>
    <row r="549" spans="6:6" ht="12.75">
      <c r="F549" s="162"/>
    </row>
    <row r="550" spans="6:6" ht="12.75">
      <c r="F550" s="162"/>
    </row>
    <row r="551" spans="6:6" ht="12.75">
      <c r="F551" s="162"/>
    </row>
    <row r="552" spans="6:6" ht="12.75">
      <c r="F552" s="162"/>
    </row>
    <row r="553" spans="6:6" ht="12.75">
      <c r="F553" s="162"/>
    </row>
    <row r="554" spans="6:6" ht="12.75">
      <c r="F554" s="162"/>
    </row>
    <row r="555" spans="6:6" ht="12.75">
      <c r="F555" s="162"/>
    </row>
    <row r="556" spans="6:6" ht="12.75">
      <c r="F556" s="162"/>
    </row>
    <row r="557" spans="6:6" ht="12.75">
      <c r="F557" s="162"/>
    </row>
    <row r="558" spans="6:6" ht="12.75">
      <c r="F558" s="162"/>
    </row>
    <row r="559" spans="6:6" ht="12.75">
      <c r="F559" s="162"/>
    </row>
    <row r="560" spans="6:6" ht="12.75">
      <c r="F560" s="162"/>
    </row>
    <row r="561" spans="6:6" ht="12.75">
      <c r="F561" s="162"/>
    </row>
    <row r="562" spans="6:6" ht="12.75">
      <c r="F562" s="162"/>
    </row>
    <row r="563" spans="6:6" ht="12.75">
      <c r="F563" s="162"/>
    </row>
    <row r="564" spans="6:6" ht="12.75">
      <c r="F564" s="162"/>
    </row>
    <row r="565" spans="6:6" ht="12.75">
      <c r="F565" s="162"/>
    </row>
    <row r="566" spans="6:6" ht="12.75">
      <c r="F566" s="162"/>
    </row>
    <row r="567" spans="6:6" ht="12.75">
      <c r="F567" s="162"/>
    </row>
    <row r="568" spans="6:6" ht="12.75">
      <c r="F568" s="162"/>
    </row>
    <row r="569" spans="6:6" ht="12.75">
      <c r="F569" s="162"/>
    </row>
    <row r="570" spans="6:6" ht="12.75">
      <c r="F570" s="162"/>
    </row>
    <row r="571" spans="6:6" ht="12.75">
      <c r="F571" s="162"/>
    </row>
    <row r="572" spans="6:6" ht="12.75">
      <c r="F572" s="162"/>
    </row>
    <row r="573" spans="6:6" ht="12.75">
      <c r="F573" s="162"/>
    </row>
    <row r="574" spans="6:6" ht="12.75">
      <c r="F574" s="162"/>
    </row>
    <row r="575" spans="6:6" ht="12.75">
      <c r="F575" s="162"/>
    </row>
    <row r="576" spans="6:6" ht="12.75">
      <c r="F576" s="162"/>
    </row>
    <row r="577" spans="6:6" ht="12.75">
      <c r="F577" s="162"/>
    </row>
    <row r="578" spans="6:6" ht="12.75">
      <c r="F578" s="162"/>
    </row>
    <row r="579" spans="6:6" ht="12.75">
      <c r="F579" s="162"/>
    </row>
    <row r="580" spans="6:6" ht="12.75">
      <c r="F580" s="162"/>
    </row>
    <row r="581" spans="6:6" ht="12.75">
      <c r="F581" s="162"/>
    </row>
    <row r="582" spans="6:6" ht="12.75">
      <c r="F582" s="162"/>
    </row>
    <row r="583" spans="6:6" ht="12.75">
      <c r="F583" s="162"/>
    </row>
    <row r="584" spans="6:6" ht="12.75">
      <c r="F584" s="162"/>
    </row>
    <row r="585" spans="6:6" ht="12.75">
      <c r="F585" s="162"/>
    </row>
    <row r="586" spans="6:6" ht="12.75">
      <c r="F586" s="162"/>
    </row>
    <row r="587" spans="6:6" ht="12.75">
      <c r="F587" s="162"/>
    </row>
    <row r="588" spans="6:6" ht="12.75">
      <c r="F588" s="162"/>
    </row>
    <row r="589" spans="6:6" ht="12.75">
      <c r="F589" s="162"/>
    </row>
    <row r="590" spans="6:6" ht="12.75">
      <c r="F590" s="162"/>
    </row>
    <row r="591" spans="6:6" ht="12.75">
      <c r="F591" s="162"/>
    </row>
    <row r="592" spans="6:6" ht="12.75">
      <c r="F592" s="162"/>
    </row>
    <row r="593" spans="6:6" ht="12.75">
      <c r="F593" s="162"/>
    </row>
    <row r="594" spans="6:6" ht="12.75">
      <c r="F594" s="162"/>
    </row>
    <row r="595" spans="6:6" ht="12.75">
      <c r="F595" s="162"/>
    </row>
    <row r="596" spans="6:6" ht="12.75">
      <c r="F596" s="162"/>
    </row>
    <row r="597" spans="6:6" ht="12.75">
      <c r="F597" s="162"/>
    </row>
    <row r="598" spans="6:6" ht="12.75">
      <c r="F598" s="162"/>
    </row>
    <row r="599" spans="6:6" ht="12.75">
      <c r="F599" s="162"/>
    </row>
    <row r="600" spans="6:6" ht="12.75">
      <c r="F600" s="162"/>
    </row>
    <row r="601" spans="6:6" ht="12.75">
      <c r="F601" s="162"/>
    </row>
    <row r="602" spans="6:6" ht="12.75">
      <c r="F602" s="162"/>
    </row>
    <row r="603" spans="6:6" ht="12.75">
      <c r="F603" s="162"/>
    </row>
    <row r="604" spans="6:6" ht="12.75">
      <c r="F604" s="162"/>
    </row>
    <row r="605" spans="6:6" ht="12.75">
      <c r="F605" s="162"/>
    </row>
    <row r="606" spans="6:6" ht="12.75">
      <c r="F606" s="162"/>
    </row>
    <row r="607" spans="6:6" ht="12.75">
      <c r="F607" s="162"/>
    </row>
    <row r="608" spans="6:6" ht="12.75">
      <c r="F608" s="162"/>
    </row>
    <row r="609" spans="6:6" ht="12.75">
      <c r="F609" s="162"/>
    </row>
    <row r="610" spans="6:6" ht="12.75">
      <c r="F610" s="162"/>
    </row>
    <row r="611" spans="6:6" ht="12.75">
      <c r="F611" s="162"/>
    </row>
    <row r="612" spans="6:6" ht="12.75">
      <c r="F612" s="162"/>
    </row>
    <row r="613" spans="6:6" ht="12.75">
      <c r="F613" s="162"/>
    </row>
    <row r="614" spans="6:6" ht="12.75">
      <c r="F614" s="162"/>
    </row>
    <row r="615" spans="6:6" ht="12.75">
      <c r="F615" s="162"/>
    </row>
    <row r="616" spans="6:6" ht="12.75">
      <c r="F616" s="162"/>
    </row>
    <row r="617" spans="6:6" ht="12.75">
      <c r="F617" s="162"/>
    </row>
    <row r="618" spans="6:6" ht="12.75">
      <c r="F618" s="162"/>
    </row>
    <row r="619" spans="6:6" ht="12.75">
      <c r="F619" s="162"/>
    </row>
    <row r="620" spans="6:6" ht="12.75">
      <c r="F620" s="162"/>
    </row>
    <row r="621" spans="6:6" ht="12.75">
      <c r="F621" s="162"/>
    </row>
    <row r="622" spans="6:6" ht="12.75">
      <c r="F622" s="162"/>
    </row>
    <row r="623" spans="6:6" ht="12.75">
      <c r="F623" s="162"/>
    </row>
    <row r="624" spans="6:6" ht="12.75">
      <c r="F624" s="162"/>
    </row>
    <row r="625" spans="6:6" ht="12.75">
      <c r="F625" s="162"/>
    </row>
    <row r="626" spans="6:6" ht="12.75">
      <c r="F626" s="162"/>
    </row>
    <row r="627" spans="6:6" ht="12.75">
      <c r="F627" s="162"/>
    </row>
    <row r="628" spans="6:6" ht="12.75">
      <c r="F628" s="162"/>
    </row>
    <row r="629" spans="6:6" ht="12.75">
      <c r="F629" s="162"/>
    </row>
    <row r="630" spans="6:6" ht="12.75">
      <c r="F630" s="162"/>
    </row>
    <row r="631" spans="6:6" ht="12.75">
      <c r="F631" s="162"/>
    </row>
    <row r="632" spans="6:6" ht="12.75">
      <c r="F632" s="162"/>
    </row>
    <row r="633" spans="6:6" ht="12.75">
      <c r="F633" s="162"/>
    </row>
    <row r="634" spans="6:6" ht="12.75">
      <c r="F634" s="162"/>
    </row>
    <row r="635" spans="6:6" ht="12.75">
      <c r="F635" s="162"/>
    </row>
    <row r="636" spans="6:6" ht="12.75">
      <c r="F636" s="162"/>
    </row>
    <row r="637" spans="6:6" ht="12.75">
      <c r="F637" s="162"/>
    </row>
    <row r="638" spans="6:6" ht="12.75">
      <c r="F638" s="162"/>
    </row>
    <row r="639" spans="6:6" ht="12.75">
      <c r="F639" s="162"/>
    </row>
    <row r="640" spans="6:6" ht="12.75">
      <c r="F640" s="162"/>
    </row>
    <row r="641" spans="6:6" ht="12.75">
      <c r="F641" s="162"/>
    </row>
    <row r="642" spans="6:6" ht="12.75">
      <c r="F642" s="162"/>
    </row>
    <row r="643" spans="6:6" ht="12.75">
      <c r="F643" s="162"/>
    </row>
    <row r="644" spans="6:6" ht="12.75">
      <c r="F644" s="162"/>
    </row>
    <row r="645" spans="6:6" ht="12.75">
      <c r="F645" s="162"/>
    </row>
    <row r="646" spans="6:6" ht="12.75">
      <c r="F646" s="162"/>
    </row>
    <row r="647" spans="6:6" ht="12.75">
      <c r="F647" s="162"/>
    </row>
    <row r="648" spans="6:6" ht="12.75">
      <c r="F648" s="162"/>
    </row>
    <row r="649" spans="6:6" ht="12.75">
      <c r="F649" s="162"/>
    </row>
    <row r="650" spans="6:6" ht="12.75">
      <c r="F650" s="162"/>
    </row>
    <row r="651" spans="6:6" ht="12.75">
      <c r="F651" s="162"/>
    </row>
    <row r="652" spans="6:6" ht="12.75">
      <c r="F652" s="162"/>
    </row>
    <row r="653" spans="6:6" ht="12.75">
      <c r="F653" s="162"/>
    </row>
    <row r="654" spans="6:6" ht="12.75">
      <c r="F654" s="162"/>
    </row>
    <row r="655" spans="6:6" ht="12.75">
      <c r="F655" s="162"/>
    </row>
    <row r="656" spans="6:6" ht="12.75">
      <c r="F656" s="162"/>
    </row>
    <row r="657" spans="6:6" ht="12.75">
      <c r="F657" s="162"/>
    </row>
    <row r="658" spans="6:6" ht="12.75">
      <c r="F658" s="162"/>
    </row>
    <row r="659" spans="6:6" ht="12.75">
      <c r="F659" s="162"/>
    </row>
    <row r="660" spans="6:6" ht="12.75">
      <c r="F660" s="162"/>
    </row>
    <row r="661" spans="6:6" ht="12.75">
      <c r="F661" s="162"/>
    </row>
    <row r="662" spans="6:6" ht="12.75">
      <c r="F662" s="162"/>
    </row>
    <row r="663" spans="6:6" ht="12.75">
      <c r="F663" s="162"/>
    </row>
    <row r="664" spans="6:6" ht="12.75">
      <c r="F664" s="162"/>
    </row>
    <row r="665" spans="6:6" ht="12.75">
      <c r="F665" s="162"/>
    </row>
    <row r="666" spans="6:6" ht="12.75">
      <c r="F666" s="162"/>
    </row>
    <row r="667" spans="6:6" ht="12.75">
      <c r="F667" s="162"/>
    </row>
    <row r="668" spans="6:6" ht="12.75">
      <c r="F668" s="162"/>
    </row>
    <row r="669" spans="6:6" ht="12.75">
      <c r="F669" s="162"/>
    </row>
    <row r="670" spans="6:6" ht="12.75">
      <c r="F670" s="162"/>
    </row>
    <row r="671" spans="6:6" ht="12.75">
      <c r="F671" s="162"/>
    </row>
    <row r="672" spans="6:6" ht="12.75">
      <c r="F672" s="162"/>
    </row>
    <row r="673" spans="6:6" ht="12.75">
      <c r="F673" s="162"/>
    </row>
    <row r="674" spans="6:6" ht="12.75">
      <c r="F674" s="162"/>
    </row>
    <row r="675" spans="6:6" ht="12.75">
      <c r="F675" s="162"/>
    </row>
    <row r="676" spans="6:6" ht="12.75">
      <c r="F676" s="162"/>
    </row>
    <row r="677" spans="6:6" ht="12.75">
      <c r="F677" s="162"/>
    </row>
    <row r="678" spans="6:6" ht="12.75">
      <c r="F678" s="162"/>
    </row>
    <row r="679" spans="6:6" ht="12.75">
      <c r="F679" s="162"/>
    </row>
    <row r="680" spans="6:6" ht="12.75">
      <c r="F680" s="162"/>
    </row>
    <row r="681" spans="6:6" ht="12.75">
      <c r="F681" s="162"/>
    </row>
    <row r="682" spans="6:6" ht="12.75">
      <c r="F682" s="162"/>
    </row>
    <row r="683" spans="6:6" ht="12.75">
      <c r="F683" s="162"/>
    </row>
    <row r="684" spans="6:6" ht="12.75">
      <c r="F684" s="162"/>
    </row>
    <row r="685" spans="6:6" ht="12.75">
      <c r="F685" s="162"/>
    </row>
    <row r="686" spans="6:6" ht="12.75">
      <c r="F686" s="162"/>
    </row>
    <row r="687" spans="6:6" ht="12.75">
      <c r="F687" s="162"/>
    </row>
    <row r="688" spans="6:6" ht="12.75">
      <c r="F688" s="162"/>
    </row>
    <row r="689" spans="6:6" ht="12.75">
      <c r="F689" s="162"/>
    </row>
    <row r="690" spans="6:6" ht="12.75">
      <c r="F690" s="162"/>
    </row>
    <row r="691" spans="6:6" ht="12.75">
      <c r="F691" s="162"/>
    </row>
    <row r="692" spans="6:6" ht="12.75">
      <c r="F692" s="162"/>
    </row>
    <row r="693" spans="6:6" ht="12.75">
      <c r="F693" s="162"/>
    </row>
    <row r="694" spans="6:6" ht="12.75">
      <c r="F694" s="162"/>
    </row>
    <row r="695" spans="6:6" ht="12.75">
      <c r="F695" s="162"/>
    </row>
    <row r="696" spans="6:6" ht="12.75">
      <c r="F696" s="162"/>
    </row>
    <row r="697" spans="6:6" ht="12.75">
      <c r="F697" s="162"/>
    </row>
    <row r="698" spans="6:6" ht="12.75">
      <c r="F698" s="162"/>
    </row>
    <row r="699" spans="6:6" ht="12.75">
      <c r="F699" s="162"/>
    </row>
    <row r="700" spans="6:6" ht="12.75">
      <c r="F700" s="162"/>
    </row>
    <row r="701" spans="6:6" ht="12.75">
      <c r="F701" s="162"/>
    </row>
    <row r="702" spans="6:6" ht="12.75">
      <c r="F702" s="162"/>
    </row>
    <row r="703" spans="6:6" ht="12.75">
      <c r="F703" s="162"/>
    </row>
    <row r="704" spans="6:6" ht="12.75">
      <c r="F704" s="162"/>
    </row>
    <row r="705" spans="6:6" ht="12.75">
      <c r="F705" s="162"/>
    </row>
    <row r="706" spans="6:6" ht="12.75">
      <c r="F706" s="162"/>
    </row>
    <row r="707" spans="6:6" ht="12.75">
      <c r="F707" s="162"/>
    </row>
    <row r="708" spans="6:6" ht="12.75">
      <c r="F708" s="162"/>
    </row>
    <row r="709" spans="6:6" ht="12.75">
      <c r="F709" s="162"/>
    </row>
    <row r="710" spans="6:6" ht="12.75">
      <c r="F710" s="162"/>
    </row>
    <row r="711" spans="6:6" ht="12.75">
      <c r="F711" s="162"/>
    </row>
    <row r="712" spans="6:6" ht="12.75">
      <c r="F712" s="162"/>
    </row>
    <row r="713" spans="6:6" ht="12.75">
      <c r="F713" s="162"/>
    </row>
    <row r="714" spans="6:6" ht="12.75">
      <c r="F714" s="162"/>
    </row>
    <row r="715" spans="6:6" ht="12.75">
      <c r="F715" s="162"/>
    </row>
    <row r="716" spans="6:6" ht="12.75">
      <c r="F716" s="162"/>
    </row>
    <row r="717" spans="6:6" ht="12.75">
      <c r="F717" s="162"/>
    </row>
    <row r="718" spans="6:6" ht="12.75">
      <c r="F718" s="162"/>
    </row>
    <row r="719" spans="6:6" ht="12.75">
      <c r="F719" s="162"/>
    </row>
    <row r="720" spans="6:6" ht="12.75">
      <c r="F720" s="162"/>
    </row>
    <row r="721" spans="6:6" ht="12.75">
      <c r="F721" s="162"/>
    </row>
    <row r="722" spans="6:6" ht="12.75">
      <c r="F722" s="162"/>
    </row>
    <row r="723" spans="6:6" ht="12.75">
      <c r="F723" s="162"/>
    </row>
    <row r="724" spans="6:6" ht="12.75">
      <c r="F724" s="162"/>
    </row>
    <row r="725" spans="6:6" ht="12.75">
      <c r="F725" s="162"/>
    </row>
    <row r="726" spans="6:6" ht="12.75">
      <c r="F726" s="162"/>
    </row>
    <row r="727" spans="6:6" ht="12.75">
      <c r="F727" s="162"/>
    </row>
    <row r="728" spans="6:6" ht="12.75">
      <c r="F728" s="162"/>
    </row>
    <row r="729" spans="6:6" ht="12.75">
      <c r="F729" s="162"/>
    </row>
    <row r="730" spans="6:6" ht="12.75">
      <c r="F730" s="162"/>
    </row>
    <row r="731" spans="6:6" ht="12.75">
      <c r="F731" s="162"/>
    </row>
    <row r="732" spans="6:6" ht="12.75">
      <c r="F732" s="162"/>
    </row>
    <row r="733" spans="6:6" ht="12.75">
      <c r="F733" s="162"/>
    </row>
    <row r="734" spans="6:6" ht="12.75">
      <c r="F734" s="162"/>
    </row>
    <row r="735" spans="6:6" ht="12.75">
      <c r="F735" s="162"/>
    </row>
    <row r="736" spans="6:6" ht="12.75">
      <c r="F736" s="162"/>
    </row>
    <row r="737" spans="6:6" ht="12.75">
      <c r="F737" s="162"/>
    </row>
    <row r="738" spans="6:6" ht="12.75">
      <c r="F738" s="162"/>
    </row>
    <row r="739" spans="6:6" ht="12.75">
      <c r="F739" s="162"/>
    </row>
    <row r="740" spans="6:6" ht="12.75">
      <c r="F740" s="162"/>
    </row>
    <row r="741" spans="6:6" ht="12.75">
      <c r="F741" s="162"/>
    </row>
    <row r="742" spans="6:6" ht="12.75">
      <c r="F742" s="162"/>
    </row>
    <row r="743" spans="6:6" ht="12.75">
      <c r="F743" s="162"/>
    </row>
    <row r="744" spans="6:6" ht="12.75">
      <c r="F744" s="162"/>
    </row>
    <row r="745" spans="6:6" ht="12.75">
      <c r="F745" s="162"/>
    </row>
    <row r="746" spans="6:6" ht="12.75">
      <c r="F746" s="162"/>
    </row>
    <row r="747" spans="6:6" ht="12.75">
      <c r="F747" s="162"/>
    </row>
    <row r="748" spans="6:6" ht="12.75">
      <c r="F748" s="162"/>
    </row>
    <row r="749" spans="6:6" ht="12.75">
      <c r="F749" s="162"/>
    </row>
    <row r="750" spans="6:6" ht="12.75">
      <c r="F750" s="162"/>
    </row>
    <row r="751" spans="6:6" ht="12.75">
      <c r="F751" s="162"/>
    </row>
    <row r="752" spans="6:6" ht="12.75">
      <c r="F752" s="162"/>
    </row>
    <row r="753" spans="6:6" ht="12.75">
      <c r="F753" s="162"/>
    </row>
    <row r="754" spans="6:6" ht="12.75">
      <c r="F754" s="162"/>
    </row>
    <row r="755" spans="6:6" ht="12.75">
      <c r="F755" s="162"/>
    </row>
    <row r="756" spans="6:6" ht="12.75">
      <c r="F756" s="162"/>
    </row>
    <row r="757" spans="6:6" ht="12.75">
      <c r="F757" s="162"/>
    </row>
    <row r="758" spans="6:6" ht="12.75">
      <c r="F758" s="162"/>
    </row>
    <row r="759" spans="6:6" ht="12.75">
      <c r="F759" s="162"/>
    </row>
    <row r="760" spans="6:6" ht="12.75">
      <c r="F760" s="162"/>
    </row>
    <row r="761" spans="6:6" ht="12.75">
      <c r="F761" s="162"/>
    </row>
    <row r="762" spans="6:6" ht="12.75">
      <c r="F762" s="162"/>
    </row>
    <row r="763" spans="6:6" ht="12.75">
      <c r="F763" s="162"/>
    </row>
    <row r="764" spans="6:6" ht="12.75">
      <c r="F764" s="162"/>
    </row>
    <row r="765" spans="6:6" ht="12.75">
      <c r="F765" s="162"/>
    </row>
    <row r="766" spans="6:6" ht="12.75">
      <c r="F766" s="162"/>
    </row>
    <row r="767" spans="6:6" ht="12.75">
      <c r="F767" s="162"/>
    </row>
    <row r="768" spans="6:6" ht="12.75">
      <c r="F768" s="162"/>
    </row>
    <row r="769" spans="6:6" ht="12.75">
      <c r="F769" s="162"/>
    </row>
    <row r="770" spans="6:6" ht="12.75">
      <c r="F770" s="162"/>
    </row>
    <row r="771" spans="6:6" ht="12.75">
      <c r="F771" s="162"/>
    </row>
    <row r="772" spans="6:6" ht="12.75">
      <c r="F772" s="162"/>
    </row>
    <row r="773" spans="6:6" ht="12.75">
      <c r="F773" s="162"/>
    </row>
    <row r="774" spans="6:6" ht="12.75">
      <c r="F774" s="162"/>
    </row>
    <row r="775" spans="6:6" ht="12.75">
      <c r="F775" s="162"/>
    </row>
    <row r="776" spans="6:6" ht="12.75">
      <c r="F776" s="162"/>
    </row>
    <row r="777" spans="6:6" ht="12.75">
      <c r="F777" s="162"/>
    </row>
    <row r="778" spans="6:6" ht="12.75">
      <c r="F778" s="162"/>
    </row>
    <row r="779" spans="6:6" ht="12.75">
      <c r="F779" s="162"/>
    </row>
    <row r="780" spans="6:6" ht="12.75">
      <c r="F780" s="162"/>
    </row>
    <row r="781" spans="6:6" ht="12.75">
      <c r="F781" s="162"/>
    </row>
    <row r="782" spans="6:6" ht="12.75">
      <c r="F782" s="162"/>
    </row>
    <row r="783" spans="6:6" ht="12.75">
      <c r="F783" s="162"/>
    </row>
    <row r="784" spans="6:6" ht="12.75">
      <c r="F784" s="162"/>
    </row>
    <row r="785" spans="6:6" ht="12.75">
      <c r="F785" s="162"/>
    </row>
    <row r="786" spans="6:6" ht="12.75">
      <c r="F786" s="162"/>
    </row>
    <row r="787" spans="6:6" ht="12.75">
      <c r="F787" s="162"/>
    </row>
    <row r="788" spans="6:6" ht="12.75">
      <c r="F788" s="162"/>
    </row>
    <row r="789" spans="6:6" ht="12.75">
      <c r="F789" s="162"/>
    </row>
    <row r="790" spans="6:6" ht="12.75">
      <c r="F790" s="162"/>
    </row>
    <row r="791" spans="6:6" ht="12.75">
      <c r="F791" s="162"/>
    </row>
    <row r="792" spans="6:6" ht="12.75">
      <c r="F792" s="162"/>
    </row>
    <row r="793" spans="6:6" ht="12.75">
      <c r="F793" s="162"/>
    </row>
    <row r="794" spans="6:6" ht="12.75">
      <c r="F794" s="162"/>
    </row>
    <row r="795" spans="6:6" ht="12.75">
      <c r="F795" s="162"/>
    </row>
    <row r="796" spans="6:6" ht="12.75">
      <c r="F796" s="162"/>
    </row>
    <row r="797" spans="6:6" ht="12.75">
      <c r="F797" s="162"/>
    </row>
    <row r="798" spans="6:6" ht="12.75">
      <c r="F798" s="162"/>
    </row>
    <row r="799" spans="6:6" ht="12.75">
      <c r="F799" s="162"/>
    </row>
    <row r="800" spans="6:6" ht="12.75">
      <c r="F800" s="162"/>
    </row>
    <row r="801" spans="6:6" ht="12.75">
      <c r="F801" s="162"/>
    </row>
    <row r="802" spans="6:6" ht="12.75">
      <c r="F802" s="162"/>
    </row>
    <row r="803" spans="6:6" ht="12.75">
      <c r="F803" s="162"/>
    </row>
    <row r="804" spans="6:6" ht="12.75">
      <c r="F804" s="162"/>
    </row>
    <row r="805" spans="6:6" ht="12.75">
      <c r="F805" s="162"/>
    </row>
    <row r="806" spans="6:6" ht="12.75">
      <c r="F806" s="162"/>
    </row>
    <row r="807" spans="6:6" ht="12.75">
      <c r="F807" s="162"/>
    </row>
    <row r="808" spans="6:6" ht="12.75">
      <c r="F808" s="162"/>
    </row>
    <row r="809" spans="6:6" ht="12.75">
      <c r="F809" s="162"/>
    </row>
    <row r="810" spans="6:6" ht="12.75">
      <c r="F810" s="162"/>
    </row>
    <row r="811" spans="6:6" ht="12.75">
      <c r="F811" s="162"/>
    </row>
    <row r="812" spans="6:6" ht="12.75">
      <c r="F812" s="162"/>
    </row>
    <row r="813" spans="6:6" ht="12.75">
      <c r="F813" s="162"/>
    </row>
    <row r="814" spans="6:6" ht="12.75">
      <c r="F814" s="162"/>
    </row>
    <row r="815" spans="6:6" ht="12.75">
      <c r="F815" s="162"/>
    </row>
    <row r="816" spans="6:6" ht="12.75">
      <c r="F816" s="162"/>
    </row>
    <row r="817" spans="6:6" ht="12.75">
      <c r="F817" s="162"/>
    </row>
    <row r="818" spans="6:6" ht="12.75">
      <c r="F818" s="162"/>
    </row>
    <row r="819" spans="6:6" ht="12.75">
      <c r="F819" s="162"/>
    </row>
    <row r="820" spans="6:6" ht="12.75">
      <c r="F820" s="162"/>
    </row>
    <row r="821" spans="6:6" ht="12.75">
      <c r="F821" s="162"/>
    </row>
    <row r="822" spans="6:6" ht="12.75">
      <c r="F822" s="162"/>
    </row>
    <row r="823" spans="6:6" ht="12.75">
      <c r="F823" s="162"/>
    </row>
    <row r="824" spans="6:6" ht="12.75">
      <c r="F824" s="162"/>
    </row>
    <row r="825" spans="6:6" ht="12.75">
      <c r="F825" s="162"/>
    </row>
    <row r="826" spans="6:6" ht="12.75">
      <c r="F826" s="162"/>
    </row>
    <row r="827" spans="6:6" ht="12.75">
      <c r="F827" s="162"/>
    </row>
    <row r="828" spans="6:6" ht="12.75">
      <c r="F828" s="162"/>
    </row>
    <row r="829" spans="6:6" ht="12.75">
      <c r="F829" s="162"/>
    </row>
    <row r="830" spans="6:6" ht="12.75">
      <c r="F830" s="162"/>
    </row>
    <row r="831" spans="6:6" ht="12.75">
      <c r="F831" s="162"/>
    </row>
    <row r="832" spans="6:6" ht="12.75">
      <c r="F832" s="162"/>
    </row>
    <row r="833" spans="6:6" ht="12.75">
      <c r="F833" s="162"/>
    </row>
    <row r="834" spans="6:6" ht="12.75">
      <c r="F834" s="162"/>
    </row>
    <row r="835" spans="6:6" ht="12.75">
      <c r="F835" s="162"/>
    </row>
    <row r="836" spans="6:6" ht="12.75">
      <c r="F836" s="162"/>
    </row>
    <row r="837" spans="6:6" ht="12.75">
      <c r="F837" s="162"/>
    </row>
    <row r="838" spans="6:6" ht="12.75">
      <c r="F838" s="162"/>
    </row>
    <row r="839" spans="6:6" ht="12.75">
      <c r="F839" s="162"/>
    </row>
    <row r="840" spans="6:6" ht="12.75">
      <c r="F840" s="162"/>
    </row>
    <row r="841" spans="6:6" ht="12.75">
      <c r="F841" s="162"/>
    </row>
    <row r="842" spans="6:6" ht="12.75">
      <c r="F842" s="162"/>
    </row>
    <row r="843" spans="6:6" ht="12.75">
      <c r="F843" s="162"/>
    </row>
    <row r="844" spans="6:6" ht="12.75">
      <c r="F844" s="162"/>
    </row>
    <row r="845" spans="6:6" ht="12.75">
      <c r="F845" s="162"/>
    </row>
    <row r="846" spans="6:6" ht="12.75">
      <c r="F846" s="162"/>
    </row>
    <row r="847" spans="6:6" ht="12.75">
      <c r="F847" s="162"/>
    </row>
    <row r="848" spans="6:6" ht="12.75">
      <c r="F848" s="162"/>
    </row>
    <row r="849" spans="6:6" ht="12.75">
      <c r="F849" s="162"/>
    </row>
    <row r="850" spans="6:6" ht="12.75">
      <c r="F850" s="162"/>
    </row>
    <row r="851" spans="6:6" ht="12.75">
      <c r="F851" s="162"/>
    </row>
    <row r="852" spans="6:6" ht="12.75">
      <c r="F852" s="162"/>
    </row>
    <row r="853" spans="6:6" ht="12.75">
      <c r="F853" s="162"/>
    </row>
    <row r="854" spans="6:6" ht="12.75">
      <c r="F854" s="162"/>
    </row>
    <row r="855" spans="6:6" ht="12.75">
      <c r="F855" s="162"/>
    </row>
    <row r="856" spans="6:6" ht="12.75">
      <c r="F856" s="162"/>
    </row>
    <row r="857" spans="6:6" ht="12.75">
      <c r="F857" s="162"/>
    </row>
    <row r="858" spans="6:6" ht="12.75">
      <c r="F858" s="162"/>
    </row>
    <row r="859" spans="6:6" ht="12.75">
      <c r="F859" s="162"/>
    </row>
    <row r="860" spans="6:6" ht="12.75">
      <c r="F860" s="162"/>
    </row>
    <row r="861" spans="6:6" ht="12.75">
      <c r="F861" s="162"/>
    </row>
    <row r="862" spans="6:6" ht="12.75">
      <c r="F862" s="162"/>
    </row>
    <row r="863" spans="6:6" ht="12.75">
      <c r="F863" s="162"/>
    </row>
    <row r="864" spans="6:6" ht="12.75">
      <c r="F864" s="162"/>
    </row>
    <row r="865" spans="6:6" ht="12.75">
      <c r="F865" s="162"/>
    </row>
    <row r="866" spans="6:6" ht="12.75">
      <c r="F866" s="162"/>
    </row>
    <row r="867" spans="6:6" ht="12.75">
      <c r="F867" s="162"/>
    </row>
    <row r="868" spans="6:6" ht="12.75">
      <c r="F868" s="162"/>
    </row>
    <row r="869" spans="6:6" ht="12.75">
      <c r="F869" s="162"/>
    </row>
    <row r="870" spans="6:6" ht="12.75">
      <c r="F870" s="162"/>
    </row>
    <row r="871" spans="6:6" ht="12.75">
      <c r="F871" s="162"/>
    </row>
    <row r="872" spans="6:6" ht="12.75">
      <c r="F872" s="162"/>
    </row>
    <row r="873" spans="6:6" ht="12.75">
      <c r="F873" s="162"/>
    </row>
    <row r="874" spans="6:6" ht="12.75">
      <c r="F874" s="162"/>
    </row>
    <row r="875" spans="6:6" ht="12.75">
      <c r="F875" s="162"/>
    </row>
    <row r="876" spans="6:6" ht="12.75">
      <c r="F876" s="162"/>
    </row>
    <row r="877" spans="6:6" ht="12.75">
      <c r="F877" s="162"/>
    </row>
    <row r="878" spans="6:6" ht="12.75">
      <c r="F878" s="162"/>
    </row>
    <row r="879" spans="6:6" ht="12.75">
      <c r="F879" s="162"/>
    </row>
    <row r="880" spans="6:6" ht="12.75">
      <c r="F880" s="162"/>
    </row>
    <row r="881" spans="6:6" ht="12.75">
      <c r="F881" s="162"/>
    </row>
    <row r="882" spans="6:6" ht="12.75">
      <c r="F882" s="162"/>
    </row>
    <row r="883" spans="6:6" ht="12.75">
      <c r="F883" s="162"/>
    </row>
    <row r="884" spans="6:6" ht="12.75">
      <c r="F884" s="162"/>
    </row>
    <row r="885" spans="6:6" ht="12.75">
      <c r="F885" s="162"/>
    </row>
    <row r="886" spans="6:6" ht="12.75">
      <c r="F886" s="162"/>
    </row>
    <row r="887" spans="6:6" ht="12.75">
      <c r="F887" s="162"/>
    </row>
    <row r="888" spans="6:6" ht="12.75">
      <c r="F888" s="162"/>
    </row>
    <row r="889" spans="6:6" ht="12.75">
      <c r="F889" s="162"/>
    </row>
    <row r="890" spans="6:6" ht="12.75">
      <c r="F890" s="162"/>
    </row>
    <row r="891" spans="6:6" ht="12.75">
      <c r="F891" s="162"/>
    </row>
    <row r="892" spans="6:6" ht="12.75">
      <c r="F892" s="162"/>
    </row>
    <row r="893" spans="6:6" ht="12.75">
      <c r="F893" s="162"/>
    </row>
    <row r="894" spans="6:6" ht="12.75">
      <c r="F894" s="162"/>
    </row>
    <row r="895" spans="6:6" ht="12.75">
      <c r="F895" s="162"/>
    </row>
    <row r="896" spans="6:6" ht="12.75">
      <c r="F896" s="162"/>
    </row>
    <row r="897" spans="6:6" ht="12.75">
      <c r="F897" s="162"/>
    </row>
    <row r="898" spans="6:6" ht="12.75">
      <c r="F898" s="162"/>
    </row>
    <row r="899" spans="6:6" ht="12.75">
      <c r="F899" s="162"/>
    </row>
    <row r="900" spans="6:6" ht="12.75">
      <c r="F900" s="162"/>
    </row>
    <row r="901" spans="6:6" ht="12.75">
      <c r="F901" s="162"/>
    </row>
    <row r="902" spans="6:6" ht="12.75">
      <c r="F902" s="162"/>
    </row>
    <row r="903" spans="6:6" ht="12.75">
      <c r="F903" s="162"/>
    </row>
    <row r="904" spans="6:6" ht="12.75">
      <c r="F904" s="162"/>
    </row>
    <row r="905" spans="6:6" ht="12.75">
      <c r="F905" s="162"/>
    </row>
    <row r="906" spans="6:6" ht="12.75">
      <c r="F906" s="162"/>
    </row>
    <row r="907" spans="6:6" ht="12.75">
      <c r="F907" s="162"/>
    </row>
    <row r="908" spans="6:6" ht="12.75">
      <c r="F908" s="162"/>
    </row>
    <row r="909" spans="6:6" ht="12.75">
      <c r="F909" s="162"/>
    </row>
    <row r="910" spans="6:6" ht="12.75">
      <c r="F910" s="162"/>
    </row>
    <row r="911" spans="6:6" ht="12.75">
      <c r="F911" s="162"/>
    </row>
    <row r="912" spans="6:6" ht="12.75">
      <c r="F912" s="162"/>
    </row>
    <row r="913" spans="6:6" ht="12.75">
      <c r="F913" s="162"/>
    </row>
    <row r="914" spans="6:6" ht="12.75">
      <c r="F914" s="162"/>
    </row>
    <row r="915" spans="6:6" ht="12.75">
      <c r="F915" s="162"/>
    </row>
    <row r="916" spans="6:6" ht="12.75">
      <c r="F916" s="162"/>
    </row>
    <row r="917" spans="6:6" ht="12.75">
      <c r="F917" s="162"/>
    </row>
    <row r="918" spans="6:6" ht="12.75">
      <c r="F918" s="162"/>
    </row>
    <row r="919" spans="6:6" ht="12.75">
      <c r="F919" s="162"/>
    </row>
    <row r="920" spans="6:6" ht="12.75">
      <c r="F920" s="162"/>
    </row>
    <row r="921" spans="6:6" ht="12.75">
      <c r="F921" s="162"/>
    </row>
    <row r="922" spans="6:6" ht="12.75">
      <c r="F922" s="162"/>
    </row>
    <row r="923" spans="6:6" ht="12.75">
      <c r="F923" s="162"/>
    </row>
    <row r="924" spans="6:6" ht="12.75">
      <c r="F924" s="162"/>
    </row>
    <row r="925" spans="6:6" ht="12.75">
      <c r="F925" s="162"/>
    </row>
    <row r="926" spans="6:6" ht="12.75">
      <c r="F926" s="162"/>
    </row>
    <row r="927" spans="6:6" ht="12.75">
      <c r="F927" s="162"/>
    </row>
    <row r="928" spans="6:6" ht="12.75">
      <c r="F928" s="162"/>
    </row>
    <row r="929" spans="6:6" ht="12.75">
      <c r="F929" s="162"/>
    </row>
    <row r="930" spans="6:6" ht="12.75">
      <c r="F930" s="162"/>
    </row>
    <row r="931" spans="6:6" ht="12.75">
      <c r="F931" s="162"/>
    </row>
    <row r="932" spans="6:6" ht="12.75">
      <c r="F932" s="162"/>
    </row>
    <row r="933" spans="6:6" ht="12.75">
      <c r="F933" s="162"/>
    </row>
    <row r="934" spans="6:6" ht="12.75">
      <c r="F934" s="162"/>
    </row>
    <row r="935" spans="6:6" ht="12.75">
      <c r="F935" s="162"/>
    </row>
    <row r="936" spans="6:6" ht="12.75">
      <c r="F936" s="162"/>
    </row>
    <row r="937" spans="6:6" ht="12.75">
      <c r="F937" s="162"/>
    </row>
    <row r="938" spans="6:6" ht="12.75">
      <c r="F938" s="162"/>
    </row>
    <row r="939" spans="6:6" ht="12.75">
      <c r="F939" s="162"/>
    </row>
    <row r="940" spans="6:6" ht="12.75">
      <c r="F940" s="162"/>
    </row>
    <row r="941" spans="6:6" ht="12.75">
      <c r="F941" s="162"/>
    </row>
    <row r="942" spans="6:6" ht="12.75">
      <c r="F942" s="162"/>
    </row>
    <row r="943" spans="6:6" ht="12.75">
      <c r="F943" s="162"/>
    </row>
    <row r="944" spans="6:6" ht="12.75">
      <c r="F944" s="162"/>
    </row>
    <row r="945" spans="6:6" ht="12.75">
      <c r="F945" s="162"/>
    </row>
    <row r="946" spans="6:6" ht="12.75">
      <c r="F946" s="162"/>
    </row>
    <row r="947" spans="6:6" ht="12.75">
      <c r="F947" s="162"/>
    </row>
    <row r="948" spans="6:6" ht="12.75">
      <c r="F948" s="162"/>
    </row>
    <row r="949" spans="6:6" ht="12.75">
      <c r="F949" s="162"/>
    </row>
    <row r="950" spans="6:6" ht="12.75">
      <c r="F950" s="162"/>
    </row>
    <row r="951" spans="6:6" ht="12.75">
      <c r="F951" s="162"/>
    </row>
    <row r="952" spans="6:6" ht="12.75">
      <c r="F952" s="162"/>
    </row>
    <row r="953" spans="6:6" ht="12.75">
      <c r="F953" s="162"/>
    </row>
    <row r="954" spans="6:6" ht="12.75">
      <c r="F954" s="162"/>
    </row>
    <row r="955" spans="6:6" ht="12.75">
      <c r="F955" s="162"/>
    </row>
    <row r="956" spans="6:6" ht="12.75">
      <c r="F956" s="162"/>
    </row>
    <row r="957" spans="6:6" ht="12.75">
      <c r="F957" s="162"/>
    </row>
    <row r="958" spans="6:6" ht="12.75">
      <c r="F958" s="162"/>
    </row>
    <row r="959" spans="6:6" ht="12.75">
      <c r="F959" s="162"/>
    </row>
    <row r="960" spans="6:6" ht="12.75">
      <c r="F960" s="162"/>
    </row>
    <row r="961" spans="6:6" ht="12.75">
      <c r="F961" s="162"/>
    </row>
    <row r="962" spans="6:6" ht="12.75">
      <c r="F962" s="162"/>
    </row>
    <row r="963" spans="6:6" ht="12.75">
      <c r="F963" s="162"/>
    </row>
    <row r="964" spans="6:6" ht="12.75">
      <c r="F964" s="162"/>
    </row>
    <row r="965" spans="6:6" ht="12.75">
      <c r="F965" s="162"/>
    </row>
    <row r="966" spans="6:6" ht="12.75">
      <c r="F966" s="162"/>
    </row>
    <row r="967" spans="6:6" ht="12.75">
      <c r="F967" s="162"/>
    </row>
    <row r="968" spans="6:6" ht="12.75">
      <c r="F968" s="162"/>
    </row>
    <row r="969" spans="6:6" ht="12.75">
      <c r="F969" s="162"/>
    </row>
    <row r="970" spans="6:6" ht="12.75">
      <c r="F970" s="162"/>
    </row>
    <row r="971" spans="6:6" ht="12.75">
      <c r="F971" s="162"/>
    </row>
    <row r="972" spans="6:6" ht="12.75">
      <c r="F972" s="162"/>
    </row>
    <row r="973" spans="6:6" ht="12.75">
      <c r="F973" s="162"/>
    </row>
    <row r="974" spans="6:6" ht="12.75">
      <c r="F974" s="162"/>
    </row>
    <row r="975" spans="6:6" ht="12.75">
      <c r="F975" s="162"/>
    </row>
    <row r="976" spans="6:6" ht="12.75">
      <c r="F976" s="162"/>
    </row>
    <row r="977" spans="6:6" ht="12.75">
      <c r="F977" s="162"/>
    </row>
    <row r="978" spans="6:6" ht="12.75">
      <c r="F978" s="162"/>
    </row>
    <row r="979" spans="6:6" ht="12.75">
      <c r="F979" s="162"/>
    </row>
    <row r="980" spans="6:6" ht="12.75">
      <c r="F980" s="162"/>
    </row>
    <row r="981" spans="6:6" ht="12.75">
      <c r="F981" s="162"/>
    </row>
    <row r="982" spans="6:6" ht="12.75">
      <c r="F982" s="162"/>
    </row>
    <row r="983" spans="6:6" ht="12.75">
      <c r="F983" s="162"/>
    </row>
    <row r="984" spans="6:6" ht="12.75">
      <c r="F984" s="162"/>
    </row>
    <row r="985" spans="6:6" ht="12.75"/>
    <row r="986" spans="6:6" ht="12.75"/>
  </sheetData>
  <phoneticPr fontId="6" type="noConversion"/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06EC-0D53-4CDB-92BB-6F15ED8026C6}">
  <dimension ref="A1:D1002"/>
  <sheetViews>
    <sheetView topLeftCell="A31" workbookViewId="0">
      <selection activeCell="F50" sqref="F50"/>
    </sheetView>
  </sheetViews>
  <sheetFormatPr defaultColWidth="15.125" defaultRowHeight="15" customHeight="1"/>
  <cols>
    <col min="1" max="1" width="26" style="161" customWidth="1"/>
    <col min="2" max="2" width="24.875" style="161" customWidth="1"/>
    <col min="3" max="26" width="12.625" style="161" customWidth="1"/>
    <col min="27" max="16384" width="15.125" style="161"/>
  </cols>
  <sheetData>
    <row r="1" spans="1:4" ht="15.75" customHeight="1">
      <c r="A1" s="180" t="s">
        <v>354</v>
      </c>
      <c r="B1" s="179"/>
      <c r="C1" s="187" t="s">
        <v>283</v>
      </c>
      <c r="D1" s="178"/>
    </row>
    <row r="2" spans="1:4" ht="15.75" customHeight="1">
      <c r="A2" s="180" t="s">
        <v>270</v>
      </c>
      <c r="B2" s="179" t="s">
        <v>269</v>
      </c>
      <c r="C2" s="178" t="s">
        <v>353</v>
      </c>
      <c r="D2" s="178" t="s">
        <v>266</v>
      </c>
    </row>
    <row r="3" spans="1:4" ht="15.75" customHeight="1">
      <c r="A3" s="185" t="s">
        <v>224</v>
      </c>
      <c r="B3" s="179" t="s">
        <v>245</v>
      </c>
      <c r="C3" s="178">
        <f>SUMIF('107-1各系指導老師所屬社群與心得統計'!B:B,"外國語文學系",'107-1各系指導老師所屬社群與心得統計'!D:D)</f>
        <v>6</v>
      </c>
      <c r="D3" s="178">
        <f>SUMIF('107-1各系指導老師所屬社群與心得統計'!B:B,"外國語文學系",'107-1各系指導老師所屬社群與心得統計'!E:E)</f>
        <v>52</v>
      </c>
    </row>
    <row r="4" spans="1:4" ht="15.75" customHeight="1">
      <c r="A4" s="184"/>
      <c r="B4" s="179" t="s">
        <v>352</v>
      </c>
      <c r="C4" s="178">
        <f>SUMIF('107-1各系指導老師所屬社群與心得統計'!B:B,"幼兒教育學系",'107-1各系指導老師所屬社群與心得統計'!D:D)</f>
        <v>82</v>
      </c>
      <c r="D4" s="178">
        <f>SUMIF('107-1各系指導老師所屬社群與心得統計'!B:B,"幼兒教育學系",'107-1各系指導老師所屬社群與心得統計'!E:E)</f>
        <v>347</v>
      </c>
    </row>
    <row r="5" spans="1:4" ht="15.75" customHeight="1">
      <c r="A5" s="184"/>
      <c r="B5" s="179" t="s">
        <v>351</v>
      </c>
      <c r="C5" s="178">
        <f>SUMIF('107-1各系指導老師所屬社群與心得統計'!B:B,"社會工作學系",'107-1各系指導老師所屬社群與心得統計'!D:D)</f>
        <v>43</v>
      </c>
      <c r="D5" s="178">
        <f>SUMIF('107-1各系指導老師所屬社群與心得統計'!B:B,"社會工作學系",'107-1各系指導老師所屬社群與心得統計'!E:E)</f>
        <v>247</v>
      </c>
    </row>
    <row r="6" spans="1:4" ht="15.75" customHeight="1">
      <c r="A6" s="180"/>
      <c r="B6" s="182" t="s">
        <v>271</v>
      </c>
      <c r="C6" s="181">
        <f>SUM(C3:C5)</f>
        <v>131</v>
      </c>
      <c r="D6" s="181">
        <f>SUM(D3:D5)</f>
        <v>646</v>
      </c>
    </row>
    <row r="7" spans="1:4" ht="20.25" customHeight="1">
      <c r="A7" s="180" t="s">
        <v>263</v>
      </c>
      <c r="B7" s="179" t="s">
        <v>281</v>
      </c>
      <c r="C7" s="178">
        <f>SUMIF('107-1各系指導老師所屬社群與心得統計'!B:B,"通識教育中心",'107-1各系指導老師所屬社群與心得統計'!D:D)</f>
        <v>27</v>
      </c>
      <c r="D7" s="178">
        <f>SUMIF('107-1各系指導老師所屬社群與心得統計'!B:B,"通識教育中心",'107-1各系指導老師所屬社群與心得統計'!E:E)</f>
        <v>295</v>
      </c>
    </row>
    <row r="8" spans="1:4" ht="20.25" customHeight="1">
      <c r="A8" s="180"/>
      <c r="B8" s="182" t="s">
        <v>271</v>
      </c>
      <c r="C8" s="186">
        <f>C7</f>
        <v>27</v>
      </c>
      <c r="D8" s="186">
        <f>D7</f>
        <v>295</v>
      </c>
    </row>
    <row r="9" spans="1:4" ht="15.75" customHeight="1">
      <c r="A9" s="185" t="s">
        <v>221</v>
      </c>
      <c r="B9" s="179" t="s">
        <v>280</v>
      </c>
      <c r="C9" s="178">
        <f>SUMIF('107-1各系指導老師所屬社群與心得統計'!B:B,"室內設計學系",'107-1各系指導老師所屬社群與心得統計'!D:D)</f>
        <v>0</v>
      </c>
      <c r="D9" s="178">
        <f>SUMIF('107-1各系指導老師所屬社群與心得統計'!B:B,"室內設計學系",'107-1各系指導老師所屬社群與心得統計'!E:E)</f>
        <v>0</v>
      </c>
    </row>
    <row r="10" spans="1:4" ht="15.75" customHeight="1">
      <c r="A10" s="184"/>
      <c r="B10" s="179" t="s">
        <v>350</v>
      </c>
      <c r="C10" s="178">
        <f>SUMIF('107-1各系指導老師所屬社群與心得統計'!B:B,"時尚設計學系",'107-1各系指導老師所屬社群與心得統計'!D:D)</f>
        <v>13</v>
      </c>
      <c r="D10" s="178">
        <f>SUMIF('107-1各系指導老師所屬社群與心得統計'!B:B,"時尚設計學系",'107-1各系指導老師所屬社群與心得統計'!E:E)</f>
        <v>47</v>
      </c>
    </row>
    <row r="11" spans="1:4" ht="15.75" customHeight="1">
      <c r="A11" s="184"/>
      <c r="B11" s="179" t="s">
        <v>279</v>
      </c>
      <c r="C11" s="178">
        <f>SUMIF('107-1各系指導老師所屬社群與心得統計'!B:B,"創意商品設計學系",'107-1各系指導老師所屬社群與心得統計'!D:D)</f>
        <v>10</v>
      </c>
      <c r="D11" s="178">
        <f>SUMIF('107-1各系指導老師所屬社群與心得統計'!B:B,"創意商品設計學系",'107-1各系指導老師所屬社群與心得統計'!E:E)</f>
        <v>109</v>
      </c>
    </row>
    <row r="12" spans="1:4" ht="15.75" customHeight="1">
      <c r="A12" s="184"/>
      <c r="B12" s="179" t="s">
        <v>349</v>
      </c>
      <c r="C12" s="178">
        <f>SUMIF('107-1各系指導老師所屬社群與心得統計'!B:B,"視覺傳達設計學系",'107-1各系指導老師所屬社群與心得統計'!D:D)</f>
        <v>36</v>
      </c>
      <c r="D12" s="178">
        <f>SUMIF('107-1各系指導老師所屬社群與心得統計'!B:B,"視覺傳達設計學系",'107-1各系指導老師所屬社群與心得統計'!E:E)</f>
        <v>103</v>
      </c>
    </row>
    <row r="13" spans="1:4" ht="15.75" customHeight="1">
      <c r="A13" s="184"/>
      <c r="B13" s="179" t="s">
        <v>348</v>
      </c>
      <c r="C13" s="178">
        <f>SUMIF('107-1各系指導老師所屬社群與心得統計'!B:B,"數位媒體設計學系",'107-1各系指導老師所屬社群與心得統計'!D:D)</f>
        <v>2</v>
      </c>
      <c r="D13" s="178">
        <f>SUMIF('107-1各系指導老師所屬社群與心得統計'!B:B,"數位媒體設計學系",'107-1各系指導老師所屬社群與心得統計'!E:E)</f>
        <v>6</v>
      </c>
    </row>
    <row r="14" spans="1:4" ht="15.75" customHeight="1">
      <c r="A14" s="180"/>
      <c r="B14" s="182" t="s">
        <v>271</v>
      </c>
      <c r="C14" s="181">
        <f>SUM(C9:C13)</f>
        <v>61</v>
      </c>
      <c r="D14" s="181">
        <f>SUM(D9:D13)</f>
        <v>265</v>
      </c>
    </row>
    <row r="15" spans="1:4" ht="15.75" customHeight="1">
      <c r="A15" s="185" t="s">
        <v>212</v>
      </c>
      <c r="B15" s="179" t="s">
        <v>278</v>
      </c>
      <c r="C15" s="178">
        <f>SUMIF('107-1各系指導老師所屬社群與心得統計'!B:B,"生物資訊與醫學工程學系",'107-1各系指導老師所屬社群與心得統計'!D:D)</f>
        <v>11</v>
      </c>
      <c r="D15" s="178">
        <f>SUMIF('107-1各系指導老師所屬社群與心得統計'!B:B,"生物資訊與醫學工程學系",'107-1各系指導老師所屬社群與心得統計'!E:E)</f>
        <v>60</v>
      </c>
    </row>
    <row r="16" spans="1:4" ht="15.75" customHeight="1">
      <c r="A16" s="184"/>
      <c r="B16" s="179" t="s">
        <v>277</v>
      </c>
      <c r="C16" s="178">
        <f>SUMIF('107-1各系指導老師所屬社群與心得統計'!B:B,"光電與通訊學系",'107-1各系指導老師所屬社群與心得統計'!D:D)</f>
        <v>0</v>
      </c>
      <c r="D16" s="178">
        <f>SUMIF('107-1各系指導老師所屬社群與心得統計'!B:B,"光電與通訊學系",'107-1各系指導老師所屬社群與心得統計'!E:E)</f>
        <v>0</v>
      </c>
    </row>
    <row r="17" spans="1:4" ht="15.75" customHeight="1">
      <c r="A17" s="184"/>
      <c r="B17" s="179" t="s">
        <v>276</v>
      </c>
      <c r="C17" s="178">
        <f>SUMIF('107-1各系指導老師所屬社群與心得統計'!B:B,"行動商務與多媒體應用學系",'107-1各系指導老師所屬社群與心得統計'!D:D)</f>
        <v>20</v>
      </c>
      <c r="D17" s="178">
        <f>SUMIF('107-1各系指導老師所屬社群與心得統計'!B:B,"行動商務與多媒體應用學系",'107-1各系指導老師所屬社群與心得統計'!E:E)</f>
        <v>102</v>
      </c>
    </row>
    <row r="18" spans="1:4" ht="15.75" customHeight="1">
      <c r="A18" s="184"/>
      <c r="B18" s="179" t="s">
        <v>347</v>
      </c>
      <c r="C18" s="178">
        <f>SUMIF('107-1各系指導老師所屬社群與心得統計'!B:B,"資訊工程學系",'107-1各系指導老師所屬社群與心得統計'!D:D)</f>
        <v>118</v>
      </c>
      <c r="D18" s="178">
        <f>SUMIF('107-1各系指導老師所屬社群與心得統計'!B:B,"資訊工程學系",'107-1各系指導老師所屬社群與心得統計'!E:E)</f>
        <v>487</v>
      </c>
    </row>
    <row r="19" spans="1:4" ht="15.75" customHeight="1">
      <c r="A19" s="184"/>
      <c r="B19" s="179" t="s">
        <v>275</v>
      </c>
      <c r="C19" s="178">
        <f>SUMIF('107-1各系指導老師所屬社群與心得統計'!B:B,"資訊傳播學系",'107-1各系指導老師所屬社群與心得統計'!D:D)</f>
        <v>0</v>
      </c>
      <c r="D19" s="178">
        <f>SUMIF('107-1各系指導老師所屬社群與心得統計'!B:B,"資訊傳播學系",'107-1各系指導老師所屬社群與心得統計'!E:E)</f>
        <v>0</v>
      </c>
    </row>
    <row r="20" spans="1:4" ht="15.75" customHeight="1">
      <c r="A20" s="180"/>
      <c r="B20" s="182" t="s">
        <v>271</v>
      </c>
      <c r="C20" s="181">
        <f>SUM(C15:C19)</f>
        <v>149</v>
      </c>
      <c r="D20" s="181">
        <f>SUM(D15:D19)</f>
        <v>649</v>
      </c>
    </row>
    <row r="21" spans="1:4" ht="15.75" customHeight="1">
      <c r="A21" s="185" t="s">
        <v>86</v>
      </c>
      <c r="B21" s="179" t="s">
        <v>346</v>
      </c>
      <c r="C21" s="178">
        <f>SUMIF('107-1各系指導老師所屬社群與心得統計'!B:B,"休閒與遊憩管理學系",'107-1各系指導老師所屬社群與心得統計'!D:D)</f>
        <v>69</v>
      </c>
      <c r="D21" s="178">
        <f>SUMIF('107-1各系指導老師所屬社群與心得統計'!B:B,"休閒與遊憩管理學系",'107-1各系指導老師所屬社群與心得統計'!E:E)</f>
        <v>147</v>
      </c>
    </row>
    <row r="22" spans="1:4" ht="15.75" customHeight="1">
      <c r="A22" s="184"/>
      <c r="B22" s="179" t="s">
        <v>345</v>
      </c>
      <c r="C22" s="178">
        <f>SUMIF('107-1各系指導老師所屬社群與心得統計'!B:B,"財務金融學系",'107-1各系指導老師所屬社群與心得統計'!D:D)</f>
        <v>85</v>
      </c>
      <c r="D22" s="178">
        <f>SUMIF('107-1各系指導老師所屬社群與心得統計'!B:B,"財務金融學系",'107-1各系指導老師所屬社群與心得統計'!E:E)</f>
        <v>1073</v>
      </c>
    </row>
    <row r="23" spans="1:4" ht="15.75" customHeight="1">
      <c r="A23" s="184"/>
      <c r="B23" s="179" t="s">
        <v>344</v>
      </c>
      <c r="C23" s="178">
        <f>SUMIF('107-1各系指導老師所屬社群與心得統計'!B:B,"會計與資訊學系",'107-1各系指導老師所屬社群與心得統計'!D:D)</f>
        <v>44</v>
      </c>
      <c r="D23" s="178">
        <f>SUMIF('107-1各系指導老師所屬社群與心得統計'!B:B,"會計與資訊學系",'107-1各系指導老師所屬社群與心得統計'!E:E)</f>
        <v>3</v>
      </c>
    </row>
    <row r="24" spans="1:4" ht="15.75" customHeight="1">
      <c r="A24" s="184"/>
      <c r="B24" s="179" t="s">
        <v>343</v>
      </c>
      <c r="C24" s="178">
        <f>SUMIF('107-1各系指導老師所屬社群與心得統計'!B:B,"財經法律學系",'107-1各系指導老師所屬社群與心得統計'!D:D)</f>
        <v>97</v>
      </c>
      <c r="D24" s="178">
        <f>SUMIF('107-1各系指導老師所屬社群與心得統計'!B:B,"財經法律學系",'107-1各系指導老師所屬社群與心得統計'!E:E)</f>
        <v>234</v>
      </c>
    </row>
    <row r="25" spans="1:4" ht="15.75" customHeight="1">
      <c r="A25" s="184"/>
      <c r="B25" s="179" t="s">
        <v>342</v>
      </c>
      <c r="C25" s="178">
        <f>SUMIF('107-1各系指導老師所屬社群與心得統計'!B:B,"經營管理學系(含國企組)",'107-1各系指導老師所屬社群與心得統計'!D:D)</f>
        <v>46</v>
      </c>
      <c r="D25" s="178">
        <f>SUMIF('107-1各系指導老師所屬社群與心得統計'!B:B,"經營管理學系(含國企組)",'107-1各系指導老師所屬社群與心得統計'!E:E)</f>
        <v>171</v>
      </c>
    </row>
    <row r="26" spans="1:4" ht="15.75" customHeight="1">
      <c r="A26" s="180"/>
      <c r="B26" s="182" t="s">
        <v>271</v>
      </c>
      <c r="C26" s="181">
        <f>SUM(C21:C25)</f>
        <v>341</v>
      </c>
      <c r="D26" s="181">
        <f>SUM(D21:D25)</f>
        <v>1628</v>
      </c>
    </row>
    <row r="27" spans="1:4" ht="14.25" customHeight="1">
      <c r="A27" s="185" t="s">
        <v>194</v>
      </c>
      <c r="B27" s="179" t="s">
        <v>341</v>
      </c>
      <c r="C27" s="178">
        <f>SUMIF('107-1各系指導老師所屬社群與心得統計'!B:B,"心理學系",'107-1各系指導老師所屬社群與心得統計'!D:D)</f>
        <v>36</v>
      </c>
      <c r="D27" s="178">
        <f>SUMIF('107-1各系指導老師所屬社群與心得統計'!B:B,"心理學系",'107-1各系指導老師所屬社群與心得統計'!E:E)</f>
        <v>176</v>
      </c>
    </row>
    <row r="28" spans="1:4" ht="15.75" customHeight="1">
      <c r="A28" s="184"/>
      <c r="B28" s="179" t="s">
        <v>340</v>
      </c>
      <c r="C28" s="178">
        <f>SUMIF('107-1各系指導老師所屬社群與心得統計'!B:B,"生物科技學系",'107-1各系指導老師所屬社群與心得統計'!D:D)</f>
        <v>32</v>
      </c>
      <c r="D28" s="178">
        <f>SUMIF('107-1各系指導老師所屬社群與心得統計'!B:B,"生物科技學系",'107-1各系指導老師所屬社群與心得統計'!E:E)</f>
        <v>113</v>
      </c>
    </row>
    <row r="29" spans="1:4" ht="15.75" customHeight="1">
      <c r="A29" s="184"/>
      <c r="B29" s="179" t="s">
        <v>339</v>
      </c>
      <c r="C29" s="178">
        <f>SUMIF('107-1各系指導老師所屬社群與心得統計'!B:B,"食品營養與保健生技學系",'107-1各系指導老師所屬社群與心得統計'!D:D)</f>
        <v>146</v>
      </c>
      <c r="D29" s="178">
        <f>SUMIF('107-1各系指導老師所屬社群與心得統計'!B:B,"食品營養與保健生技學系",'107-1各系指導老師所屬社群與心得統計'!E:E)</f>
        <v>937</v>
      </c>
    </row>
    <row r="30" spans="1:4" ht="15.75" customHeight="1">
      <c r="A30" s="184"/>
      <c r="B30" s="179" t="s">
        <v>274</v>
      </c>
      <c r="C30" s="178">
        <f>SUMIF('107-1各系指導老師所屬社群與心得統計'!B:B,"健康產業管理學系",'107-1各系指導老師所屬社群與心得統計'!D:D)</f>
        <v>59</v>
      </c>
      <c r="D30" s="178">
        <f>SUMIF('107-1各系指導老師所屬社群與心得統計'!B:B,"健康產業管理學系",'107-1各系指導老師所屬社群與心得統計'!E:E)</f>
        <v>163</v>
      </c>
    </row>
    <row r="31" spans="1:4" ht="15.75" customHeight="1">
      <c r="A31" s="184"/>
      <c r="B31" s="179" t="s">
        <v>273</v>
      </c>
      <c r="C31" s="178">
        <f>SUMIF('107-1各系指導老師所屬社群與心得統計'!B:B,"視光學系",'107-1各系指導老師所屬社群與心得統計'!D:D)</f>
        <v>39</v>
      </c>
      <c r="D31" s="178">
        <f>SUMIF('107-1各系指導老師所屬社群與心得統計'!B:B,"視光學系",'107-1各系指導老師所屬社群與心得統計'!E:E)</f>
        <v>168</v>
      </c>
    </row>
    <row r="32" spans="1:4" ht="15.75" customHeight="1">
      <c r="A32" s="184"/>
      <c r="B32" s="179" t="s">
        <v>338</v>
      </c>
      <c r="C32" s="178">
        <f>SUMIF('107-1各系指導老師所屬社群與心得統計'!B:B,"學士後獸醫學系",'107-1各系指導老師所屬社群與心得統計'!D:D)</f>
        <v>15</v>
      </c>
      <c r="D32" s="178">
        <f>SUMIF('107-1各系指導老師所屬社群與心得統計'!B:B,"學士後獸醫學系",'107-1各系指導老師所屬社群與心得統計'!E:E)</f>
        <v>140</v>
      </c>
    </row>
    <row r="33" spans="1:4" ht="15.75" customHeight="1">
      <c r="A33" s="184"/>
      <c r="B33" s="179" t="s">
        <v>337</v>
      </c>
      <c r="C33" s="178">
        <f>SUMIF('107-1各系指導老師所屬社群與心得統計'!B:B,"職能治療學系",'107-1各系指導老師所屬社群與心得統計'!D:D)</f>
        <v>33</v>
      </c>
      <c r="D33" s="178">
        <f>SUMIF('107-1各系指導老師所屬社群與心得統計'!B:B,"職能治療學系",'107-1各系指導老師所屬社群與心得統計'!E:E)</f>
        <v>273</v>
      </c>
    </row>
    <row r="34" spans="1:4" ht="15.75" customHeight="1">
      <c r="A34" s="184"/>
      <c r="B34" s="179" t="s">
        <v>336</v>
      </c>
      <c r="C34" s="178">
        <f>SUMIF('107-1各系指導老師所屬社群與心得統計'!B:B,"護理學系",'107-1各系指導老師所屬社群與心得統計'!D:D)</f>
        <v>201</v>
      </c>
      <c r="D34" s="178">
        <f>SUMIF('107-1各系指導老師所屬社群與心得統計'!B:B,"護理學系",'107-1各系指導老師所屬社群與心得統計'!E:E)</f>
        <v>1379</v>
      </c>
    </row>
    <row r="35" spans="1:4" ht="16.5">
      <c r="A35" s="184"/>
      <c r="B35" s="183" t="s">
        <v>272</v>
      </c>
      <c r="C35" s="178">
        <f>SUMIF('107-1各系指導老師所屬社群與心得統計'!B:B,"聽力暨語言治療學系",'107-1各系指導老師所屬社群與心得統計'!D:D)</f>
        <v>0</v>
      </c>
      <c r="D35" s="178">
        <f>SUMIF('107-1各系指導老師所屬社群與心得統計'!B:B,"聽力暨語言治療學系",'107-1各系指導老師所屬社群與心得統計'!E:E)</f>
        <v>0</v>
      </c>
    </row>
    <row r="36" spans="1:4" ht="15.75" customHeight="1">
      <c r="A36" s="180"/>
      <c r="B36" s="182" t="s">
        <v>271</v>
      </c>
      <c r="C36" s="181">
        <f>SUM(C27:C35)</f>
        <v>561</v>
      </c>
      <c r="D36" s="181">
        <f>SUM(D27:D35)</f>
        <v>3349</v>
      </c>
    </row>
    <row r="37" spans="1:4" ht="15.75" customHeight="1">
      <c r="A37" s="180" t="s">
        <v>126</v>
      </c>
      <c r="B37" s="179"/>
      <c r="C37" s="178">
        <f>C6+C8+C14+C20+C26+C36</f>
        <v>1270</v>
      </c>
      <c r="D37" s="178">
        <f>D6+D8+D14+D20+D26+D36</f>
        <v>6832</v>
      </c>
    </row>
    <row r="38" spans="1:4" ht="15.75" customHeight="1">
      <c r="A38" s="177"/>
      <c r="C38" s="176"/>
      <c r="D38" s="176"/>
    </row>
    <row r="39" spans="1:4" ht="15.75" customHeight="1"/>
    <row r="40" spans="1:4" ht="15.75" customHeight="1"/>
    <row r="41" spans="1:4" ht="15.75" customHeight="1"/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5">
    <mergeCell ref="A3:A5"/>
    <mergeCell ref="A15:A19"/>
    <mergeCell ref="A9:A13"/>
    <mergeCell ref="A21:A25"/>
    <mergeCell ref="A27:A35"/>
  </mergeCells>
  <phoneticPr fontId="6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CA408-503B-4384-B381-71ADC192AB31}">
  <sheetPr>
    <pageSetUpPr fitToPage="1"/>
  </sheetPr>
  <dimension ref="A1:F991"/>
  <sheetViews>
    <sheetView topLeftCell="A14" workbookViewId="0">
      <selection activeCell="I43" sqref="I43"/>
    </sheetView>
  </sheetViews>
  <sheetFormatPr defaultColWidth="15.125" defaultRowHeight="15" customHeight="1"/>
  <cols>
    <col min="1" max="3" width="13.75" style="188" customWidth="1"/>
    <col min="4" max="5" width="7.625" style="188" customWidth="1"/>
    <col min="6" max="6" width="13.75" style="188" customWidth="1"/>
    <col min="7" max="16384" width="15.125" style="188"/>
  </cols>
  <sheetData>
    <row r="1" spans="1:6" s="207" customFormat="1" ht="45" customHeight="1">
      <c r="A1" s="210" t="s">
        <v>270</v>
      </c>
      <c r="B1" s="210" t="s">
        <v>269</v>
      </c>
      <c r="C1" s="210" t="s">
        <v>268</v>
      </c>
      <c r="D1" s="210" t="s">
        <v>267</v>
      </c>
      <c r="E1" s="209" t="s">
        <v>266</v>
      </c>
      <c r="F1" s="208" t="s">
        <v>429</v>
      </c>
    </row>
    <row r="2" spans="1:6" s="204" customFormat="1" ht="15.75">
      <c r="A2" s="206" t="s">
        <v>224</v>
      </c>
      <c r="B2" s="201" t="s">
        <v>245</v>
      </c>
      <c r="C2" s="200" t="s">
        <v>335</v>
      </c>
      <c r="D2" s="201">
        <v>8</v>
      </c>
      <c r="E2" s="201">
        <v>51</v>
      </c>
      <c r="F2" s="200" t="s">
        <v>414</v>
      </c>
    </row>
    <row r="3" spans="1:6" s="204" customFormat="1" ht="15.75">
      <c r="A3" s="203"/>
      <c r="B3" s="201" t="s">
        <v>223</v>
      </c>
      <c r="C3" s="201" t="s">
        <v>334</v>
      </c>
      <c r="D3" s="201">
        <v>26</v>
      </c>
      <c r="E3" s="201">
        <v>95</v>
      </c>
      <c r="F3" s="200" t="s">
        <v>414</v>
      </c>
    </row>
    <row r="4" spans="1:6" s="204" customFormat="1" ht="15.75">
      <c r="A4" s="203"/>
      <c r="B4" s="201" t="s">
        <v>223</v>
      </c>
      <c r="C4" s="201" t="s">
        <v>428</v>
      </c>
      <c r="D4" s="201">
        <v>10</v>
      </c>
      <c r="E4" s="201">
        <v>0</v>
      </c>
      <c r="F4" s="200" t="s">
        <v>414</v>
      </c>
    </row>
    <row r="5" spans="1:6" s="204" customFormat="1" ht="15.75">
      <c r="A5" s="203"/>
      <c r="B5" s="201" t="s">
        <v>223</v>
      </c>
      <c r="C5" s="201" t="s">
        <v>333</v>
      </c>
      <c r="D5" s="201">
        <v>16</v>
      </c>
      <c r="E5" s="201">
        <v>49</v>
      </c>
      <c r="F5" s="200" t="s">
        <v>414</v>
      </c>
    </row>
    <row r="6" spans="1:6" s="204" customFormat="1" ht="15.75">
      <c r="A6" s="203"/>
      <c r="B6" s="201" t="s">
        <v>223</v>
      </c>
      <c r="C6" s="201" t="s">
        <v>427</v>
      </c>
      <c r="D6" s="201">
        <v>4</v>
      </c>
      <c r="E6" s="201">
        <v>12</v>
      </c>
      <c r="F6" s="200" t="s">
        <v>414</v>
      </c>
    </row>
    <row r="7" spans="1:6" s="204" customFormat="1" ht="15.75">
      <c r="A7" s="203"/>
      <c r="B7" s="201" t="s">
        <v>222</v>
      </c>
      <c r="C7" s="200" t="s">
        <v>426</v>
      </c>
      <c r="D7" s="201">
        <v>20</v>
      </c>
      <c r="E7" s="201">
        <v>57</v>
      </c>
      <c r="F7" s="205" t="s">
        <v>381</v>
      </c>
    </row>
    <row r="8" spans="1:6" s="204" customFormat="1" ht="15.75">
      <c r="A8" s="203"/>
      <c r="B8" s="201" t="s">
        <v>222</v>
      </c>
      <c r="C8" s="200" t="s">
        <v>425</v>
      </c>
      <c r="D8" s="201">
        <v>15</v>
      </c>
      <c r="E8" s="201">
        <v>114</v>
      </c>
      <c r="F8" s="200" t="s">
        <v>414</v>
      </c>
    </row>
    <row r="9" spans="1:6" s="204" customFormat="1" ht="15.75">
      <c r="A9" s="202"/>
      <c r="B9" s="201" t="s">
        <v>222</v>
      </c>
      <c r="C9" s="200" t="s">
        <v>424</v>
      </c>
      <c r="D9" s="201">
        <v>11</v>
      </c>
      <c r="E9" s="201">
        <v>11</v>
      </c>
      <c r="F9" s="200" t="s">
        <v>414</v>
      </c>
    </row>
    <row r="10" spans="1:6" s="204" customFormat="1" ht="15.75">
      <c r="A10" s="201" t="s">
        <v>263</v>
      </c>
      <c r="B10" s="201" t="s">
        <v>281</v>
      </c>
      <c r="C10" s="201" t="s">
        <v>423</v>
      </c>
      <c r="D10" s="201">
        <v>42</v>
      </c>
      <c r="E10" s="201">
        <v>22</v>
      </c>
      <c r="F10" s="200" t="s">
        <v>414</v>
      </c>
    </row>
    <row r="11" spans="1:6" s="204" customFormat="1" ht="15.75">
      <c r="A11" s="206" t="s">
        <v>221</v>
      </c>
      <c r="B11" s="201" t="s">
        <v>280</v>
      </c>
      <c r="C11" s="201" t="s">
        <v>422</v>
      </c>
      <c r="D11" s="201">
        <v>1</v>
      </c>
      <c r="E11" s="201">
        <v>3</v>
      </c>
      <c r="F11" s="205" t="s">
        <v>421</v>
      </c>
    </row>
    <row r="12" spans="1:6" s="204" customFormat="1" ht="15.75">
      <c r="A12" s="203"/>
      <c r="B12" s="201" t="s">
        <v>220</v>
      </c>
      <c r="C12" s="201" t="s">
        <v>362</v>
      </c>
      <c r="D12" s="201">
        <v>18</v>
      </c>
      <c r="E12" s="201">
        <v>185</v>
      </c>
      <c r="F12" s="205" t="s">
        <v>381</v>
      </c>
    </row>
    <row r="13" spans="1:6" s="204" customFormat="1" ht="15.75">
      <c r="A13" s="203"/>
      <c r="B13" s="201" t="s">
        <v>220</v>
      </c>
      <c r="C13" s="201" t="s">
        <v>420</v>
      </c>
      <c r="D13" s="201">
        <v>41</v>
      </c>
      <c r="E13" s="201">
        <v>170</v>
      </c>
      <c r="F13" s="205" t="s">
        <v>381</v>
      </c>
    </row>
    <row r="14" spans="1:6" s="204" customFormat="1" ht="15.75">
      <c r="A14" s="203"/>
      <c r="B14" s="201" t="s">
        <v>220</v>
      </c>
      <c r="C14" s="201" t="s">
        <v>419</v>
      </c>
      <c r="D14" s="201">
        <v>20</v>
      </c>
      <c r="E14" s="201">
        <v>58</v>
      </c>
      <c r="F14" s="200" t="s">
        <v>414</v>
      </c>
    </row>
    <row r="15" spans="1:6" s="204" customFormat="1" ht="15.75">
      <c r="A15" s="203"/>
      <c r="B15" s="201" t="s">
        <v>219</v>
      </c>
      <c r="C15" s="201" t="s">
        <v>418</v>
      </c>
      <c r="D15" s="201">
        <v>9</v>
      </c>
      <c r="E15" s="201">
        <v>0</v>
      </c>
      <c r="F15" s="200" t="s">
        <v>414</v>
      </c>
    </row>
    <row r="16" spans="1:6" s="204" customFormat="1" ht="15.75">
      <c r="A16" s="203"/>
      <c r="B16" s="201" t="s">
        <v>219</v>
      </c>
      <c r="C16" s="201" t="s">
        <v>417</v>
      </c>
      <c r="D16" s="201">
        <v>14</v>
      </c>
      <c r="E16" s="201">
        <v>134</v>
      </c>
      <c r="F16" s="200" t="s">
        <v>414</v>
      </c>
    </row>
    <row r="17" spans="1:6" s="204" customFormat="1" ht="15.75">
      <c r="A17" s="202"/>
      <c r="B17" s="201" t="s">
        <v>216</v>
      </c>
      <c r="C17" s="201" t="s">
        <v>168</v>
      </c>
      <c r="D17" s="201">
        <v>18</v>
      </c>
      <c r="E17" s="201">
        <v>56</v>
      </c>
      <c r="F17" s="200" t="s">
        <v>414</v>
      </c>
    </row>
    <row r="18" spans="1:6" s="204" customFormat="1" ht="15.75">
      <c r="A18" s="206" t="s">
        <v>212</v>
      </c>
      <c r="B18" s="201" t="s">
        <v>260</v>
      </c>
      <c r="C18" s="201" t="s">
        <v>416</v>
      </c>
      <c r="D18" s="201">
        <v>5</v>
      </c>
      <c r="E18" s="201">
        <v>0</v>
      </c>
      <c r="F18" s="200" t="s">
        <v>414</v>
      </c>
    </row>
    <row r="19" spans="1:6" s="204" customFormat="1" ht="15.75">
      <c r="A19" s="203"/>
      <c r="B19" s="201" t="s">
        <v>240</v>
      </c>
      <c r="C19" s="201" t="s">
        <v>415</v>
      </c>
      <c r="D19" s="201">
        <v>61</v>
      </c>
      <c r="E19" s="201">
        <v>213</v>
      </c>
      <c r="F19" s="200" t="s">
        <v>414</v>
      </c>
    </row>
    <row r="20" spans="1:6" ht="15.75">
      <c r="A20" s="203"/>
      <c r="B20" s="201" t="s">
        <v>211</v>
      </c>
      <c r="C20" s="201" t="s">
        <v>413</v>
      </c>
      <c r="D20" s="201">
        <v>14</v>
      </c>
      <c r="E20" s="201">
        <v>0</v>
      </c>
      <c r="F20" s="200" t="s">
        <v>367</v>
      </c>
    </row>
    <row r="21" spans="1:6" ht="15.75">
      <c r="A21" s="203"/>
      <c r="B21" s="201" t="s">
        <v>211</v>
      </c>
      <c r="C21" s="201" t="s">
        <v>412</v>
      </c>
      <c r="D21" s="201">
        <v>14</v>
      </c>
      <c r="E21" s="201">
        <v>42</v>
      </c>
      <c r="F21" s="200" t="s">
        <v>367</v>
      </c>
    </row>
    <row r="22" spans="1:6" ht="15.75">
      <c r="A22" s="203"/>
      <c r="B22" s="201" t="s">
        <v>211</v>
      </c>
      <c r="C22" s="201" t="s">
        <v>411</v>
      </c>
      <c r="D22" s="201">
        <v>32</v>
      </c>
      <c r="E22" s="201">
        <v>102</v>
      </c>
      <c r="F22" s="200" t="s">
        <v>367</v>
      </c>
    </row>
    <row r="23" spans="1:6" s="204" customFormat="1" ht="15.75">
      <c r="A23" s="203"/>
      <c r="B23" s="201" t="s">
        <v>211</v>
      </c>
      <c r="C23" s="201" t="s">
        <v>327</v>
      </c>
      <c r="D23" s="201">
        <v>11</v>
      </c>
      <c r="E23" s="201">
        <v>12</v>
      </c>
      <c r="F23" s="205" t="s">
        <v>381</v>
      </c>
    </row>
    <row r="24" spans="1:6" s="204" customFormat="1" ht="15.75">
      <c r="A24" s="203"/>
      <c r="B24" s="201" t="s">
        <v>241</v>
      </c>
      <c r="C24" s="201" t="s">
        <v>410</v>
      </c>
      <c r="D24" s="201">
        <v>1</v>
      </c>
      <c r="E24" s="201">
        <v>0</v>
      </c>
      <c r="F24" s="200" t="s">
        <v>367</v>
      </c>
    </row>
    <row r="25" spans="1:6" s="204" customFormat="1" ht="15.75">
      <c r="A25" s="203"/>
      <c r="B25" s="201" t="s">
        <v>241</v>
      </c>
      <c r="C25" s="201" t="s">
        <v>409</v>
      </c>
      <c r="D25" s="201">
        <v>1</v>
      </c>
      <c r="E25" s="201">
        <v>0</v>
      </c>
      <c r="F25" s="200" t="s">
        <v>367</v>
      </c>
    </row>
    <row r="26" spans="1:6" s="204" customFormat="1" ht="15.75">
      <c r="A26" s="203"/>
      <c r="B26" s="201" t="s">
        <v>241</v>
      </c>
      <c r="C26" s="201" t="s">
        <v>408</v>
      </c>
      <c r="D26" s="201">
        <v>1</v>
      </c>
      <c r="E26" s="201">
        <v>0</v>
      </c>
      <c r="F26" s="200" t="s">
        <v>367</v>
      </c>
    </row>
    <row r="27" spans="1:6" s="204" customFormat="1" ht="15.75">
      <c r="A27" s="203"/>
      <c r="B27" s="201" t="s">
        <v>241</v>
      </c>
      <c r="C27" s="201" t="s">
        <v>407</v>
      </c>
      <c r="D27" s="201">
        <v>1</v>
      </c>
      <c r="E27" s="201">
        <v>0</v>
      </c>
      <c r="F27" s="200" t="s">
        <v>367</v>
      </c>
    </row>
    <row r="28" spans="1:6" s="204" customFormat="1" ht="15.75">
      <c r="A28" s="203"/>
      <c r="B28" s="201" t="s">
        <v>241</v>
      </c>
      <c r="C28" s="201" t="s">
        <v>406</v>
      </c>
      <c r="D28" s="201">
        <v>1</v>
      </c>
      <c r="E28" s="201">
        <v>0</v>
      </c>
      <c r="F28" s="200" t="s">
        <v>367</v>
      </c>
    </row>
    <row r="29" spans="1:6" s="204" customFormat="1" ht="15.75">
      <c r="A29" s="203"/>
      <c r="B29" s="201" t="s">
        <v>241</v>
      </c>
      <c r="C29" s="201" t="s">
        <v>405</v>
      </c>
      <c r="D29" s="201">
        <v>2</v>
      </c>
      <c r="E29" s="201">
        <v>0</v>
      </c>
      <c r="F29" s="200" t="s">
        <v>367</v>
      </c>
    </row>
    <row r="30" spans="1:6" s="204" customFormat="1" ht="15.75">
      <c r="A30" s="203"/>
      <c r="B30" s="201" t="s">
        <v>241</v>
      </c>
      <c r="C30" s="201" t="s">
        <v>404</v>
      </c>
      <c r="D30" s="201">
        <v>1</v>
      </c>
      <c r="E30" s="201">
        <v>0</v>
      </c>
      <c r="F30" s="200" t="s">
        <v>367</v>
      </c>
    </row>
    <row r="31" spans="1:6" s="204" customFormat="1" ht="15.75">
      <c r="A31" s="203"/>
      <c r="B31" s="201" t="s">
        <v>241</v>
      </c>
      <c r="C31" s="201" t="s">
        <v>403</v>
      </c>
      <c r="D31" s="201">
        <v>2</v>
      </c>
      <c r="E31" s="201">
        <v>0</v>
      </c>
      <c r="F31" s="200" t="s">
        <v>367</v>
      </c>
    </row>
    <row r="32" spans="1:6" s="204" customFormat="1" ht="15.75">
      <c r="A32" s="203"/>
      <c r="B32" s="201" t="s">
        <v>241</v>
      </c>
      <c r="C32" s="201" t="s">
        <v>402</v>
      </c>
      <c r="D32" s="201">
        <v>1</v>
      </c>
      <c r="E32" s="201">
        <v>0</v>
      </c>
      <c r="F32" s="200" t="s">
        <v>367</v>
      </c>
    </row>
    <row r="33" spans="1:6" s="204" customFormat="1" ht="15.75">
      <c r="A33" s="203"/>
      <c r="B33" s="201" t="s">
        <v>241</v>
      </c>
      <c r="C33" s="201" t="s">
        <v>401</v>
      </c>
      <c r="D33" s="201">
        <v>1</v>
      </c>
      <c r="E33" s="201">
        <v>0</v>
      </c>
      <c r="F33" s="200" t="s">
        <v>367</v>
      </c>
    </row>
    <row r="34" spans="1:6" s="204" customFormat="1" ht="15.75">
      <c r="A34" s="203"/>
      <c r="B34" s="201" t="s">
        <v>241</v>
      </c>
      <c r="C34" s="201" t="s">
        <v>400</v>
      </c>
      <c r="D34" s="201">
        <v>3</v>
      </c>
      <c r="E34" s="201">
        <v>0</v>
      </c>
      <c r="F34" s="200" t="s">
        <v>367</v>
      </c>
    </row>
    <row r="35" spans="1:6" s="204" customFormat="1" ht="15.75">
      <c r="A35" s="203"/>
      <c r="B35" s="201" t="s">
        <v>241</v>
      </c>
      <c r="C35" s="201" t="s">
        <v>399</v>
      </c>
      <c r="D35" s="201">
        <v>3</v>
      </c>
      <c r="E35" s="201">
        <v>0</v>
      </c>
      <c r="F35" s="200" t="s">
        <v>367</v>
      </c>
    </row>
    <row r="36" spans="1:6" s="204" customFormat="1" ht="15.75">
      <c r="A36" s="202"/>
      <c r="B36" s="201" t="s">
        <v>241</v>
      </c>
      <c r="C36" s="201" t="s">
        <v>398</v>
      </c>
      <c r="D36" s="201">
        <v>1</v>
      </c>
      <c r="E36" s="201">
        <v>0</v>
      </c>
      <c r="F36" s="200" t="s">
        <v>367</v>
      </c>
    </row>
    <row r="37" spans="1:6" ht="15.75">
      <c r="A37" s="206" t="s">
        <v>86</v>
      </c>
      <c r="B37" s="201" t="s">
        <v>210</v>
      </c>
      <c r="C37" s="201" t="s">
        <v>397</v>
      </c>
      <c r="D37" s="201">
        <v>3</v>
      </c>
      <c r="E37" s="201">
        <v>12</v>
      </c>
      <c r="F37" s="205" t="s">
        <v>381</v>
      </c>
    </row>
    <row r="38" spans="1:6" ht="15.75">
      <c r="A38" s="203"/>
      <c r="B38" s="201" t="s">
        <v>210</v>
      </c>
      <c r="C38" s="201" t="s">
        <v>361</v>
      </c>
      <c r="D38" s="201">
        <v>66</v>
      </c>
      <c r="E38" s="201">
        <v>213</v>
      </c>
      <c r="F38" s="200" t="s">
        <v>367</v>
      </c>
    </row>
    <row r="39" spans="1:6" ht="15.75">
      <c r="A39" s="203"/>
      <c r="B39" s="201" t="s">
        <v>210</v>
      </c>
      <c r="C39" s="201" t="s">
        <v>396</v>
      </c>
      <c r="D39" s="201">
        <v>1</v>
      </c>
      <c r="E39" s="201">
        <v>0</v>
      </c>
      <c r="F39" s="200" t="s">
        <v>367</v>
      </c>
    </row>
    <row r="40" spans="1:6" ht="15.75">
      <c r="A40" s="203"/>
      <c r="B40" s="201" t="s">
        <v>210</v>
      </c>
      <c r="C40" s="201" t="s">
        <v>395</v>
      </c>
      <c r="D40" s="201">
        <v>1</v>
      </c>
      <c r="E40" s="201">
        <v>0</v>
      </c>
      <c r="F40" s="200" t="s">
        <v>367</v>
      </c>
    </row>
    <row r="41" spans="1:6" ht="15.75">
      <c r="A41" s="203"/>
      <c r="B41" s="201" t="s">
        <v>210</v>
      </c>
      <c r="C41" s="201" t="s">
        <v>324</v>
      </c>
      <c r="D41" s="201">
        <v>4</v>
      </c>
      <c r="E41" s="201">
        <v>13</v>
      </c>
      <c r="F41" s="200" t="s">
        <v>367</v>
      </c>
    </row>
    <row r="42" spans="1:6" ht="15.75">
      <c r="A42" s="203"/>
      <c r="B42" s="201" t="s">
        <v>210</v>
      </c>
      <c r="C42" s="201" t="s">
        <v>323</v>
      </c>
      <c r="D42" s="201">
        <v>19</v>
      </c>
      <c r="E42" s="201">
        <v>29</v>
      </c>
      <c r="F42" s="200" t="s">
        <v>367</v>
      </c>
    </row>
    <row r="43" spans="1:6" ht="15.75">
      <c r="A43" s="203"/>
      <c r="B43" s="201" t="s">
        <v>210</v>
      </c>
      <c r="C43" s="201" t="s">
        <v>394</v>
      </c>
      <c r="D43" s="201">
        <v>3</v>
      </c>
      <c r="E43" s="201">
        <v>10</v>
      </c>
      <c r="F43" s="200" t="s">
        <v>367</v>
      </c>
    </row>
    <row r="44" spans="1:6" ht="15.75">
      <c r="A44" s="203"/>
      <c r="B44" s="201" t="s">
        <v>210</v>
      </c>
      <c r="C44" s="201" t="s">
        <v>321</v>
      </c>
      <c r="D44" s="201">
        <v>1</v>
      </c>
      <c r="E44" s="201">
        <v>15</v>
      </c>
      <c r="F44" s="200" t="s">
        <v>367</v>
      </c>
    </row>
    <row r="45" spans="1:6" ht="15.75">
      <c r="A45" s="203"/>
      <c r="B45" s="201" t="s">
        <v>210</v>
      </c>
      <c r="C45" s="201" t="s">
        <v>393</v>
      </c>
      <c r="D45" s="201">
        <v>1</v>
      </c>
      <c r="E45" s="201">
        <v>0</v>
      </c>
      <c r="F45" s="200" t="s">
        <v>367</v>
      </c>
    </row>
    <row r="46" spans="1:6" ht="15.75">
      <c r="A46" s="203"/>
      <c r="B46" s="201" t="s">
        <v>210</v>
      </c>
      <c r="C46" s="201" t="s">
        <v>319</v>
      </c>
      <c r="D46" s="201">
        <v>1</v>
      </c>
      <c r="E46" s="201">
        <v>3</v>
      </c>
      <c r="F46" s="200" t="s">
        <v>367</v>
      </c>
    </row>
    <row r="47" spans="1:6" ht="15.75">
      <c r="A47" s="203"/>
      <c r="B47" s="201" t="s">
        <v>210</v>
      </c>
      <c r="C47" s="201" t="s">
        <v>325</v>
      </c>
      <c r="D47" s="201">
        <v>2</v>
      </c>
      <c r="E47" s="201">
        <v>6</v>
      </c>
      <c r="F47" s="200" t="s">
        <v>367</v>
      </c>
    </row>
    <row r="48" spans="1:6" ht="15.75">
      <c r="A48" s="203"/>
      <c r="B48" s="201" t="s">
        <v>210</v>
      </c>
      <c r="C48" s="201" t="s">
        <v>392</v>
      </c>
      <c r="D48" s="201">
        <v>19</v>
      </c>
      <c r="E48" s="201">
        <v>54</v>
      </c>
      <c r="F48" s="200" t="s">
        <v>367</v>
      </c>
    </row>
    <row r="49" spans="1:6" ht="15.75">
      <c r="A49" s="203"/>
      <c r="B49" s="201" t="s">
        <v>197</v>
      </c>
      <c r="C49" s="201" t="s">
        <v>391</v>
      </c>
      <c r="D49" s="201">
        <v>26</v>
      </c>
      <c r="E49" s="201">
        <v>85</v>
      </c>
      <c r="F49" s="200" t="s">
        <v>367</v>
      </c>
    </row>
    <row r="50" spans="1:6" ht="15.75">
      <c r="A50" s="203"/>
      <c r="B50" s="201" t="s">
        <v>197</v>
      </c>
      <c r="C50" s="201" t="s">
        <v>317</v>
      </c>
      <c r="D50" s="201">
        <v>11</v>
      </c>
      <c r="E50" s="201">
        <v>31</v>
      </c>
      <c r="F50" s="200" t="s">
        <v>367</v>
      </c>
    </row>
    <row r="51" spans="1:6" ht="15.75">
      <c r="A51" s="203"/>
      <c r="B51" s="201" t="s">
        <v>197</v>
      </c>
      <c r="C51" s="201" t="s">
        <v>390</v>
      </c>
      <c r="D51" s="201">
        <v>32</v>
      </c>
      <c r="E51" s="201">
        <v>155</v>
      </c>
      <c r="F51" s="200" t="s">
        <v>367</v>
      </c>
    </row>
    <row r="52" spans="1:6" ht="15.75">
      <c r="A52" s="203"/>
      <c r="B52" s="201" t="s">
        <v>197</v>
      </c>
      <c r="C52" s="201" t="s">
        <v>389</v>
      </c>
      <c r="D52" s="201">
        <v>23</v>
      </c>
      <c r="E52" s="201">
        <v>15</v>
      </c>
      <c r="F52" s="200" t="s">
        <v>367</v>
      </c>
    </row>
    <row r="53" spans="1:6" ht="15.75">
      <c r="A53" s="203"/>
      <c r="B53" s="201" t="s">
        <v>197</v>
      </c>
      <c r="C53" s="201" t="s">
        <v>318</v>
      </c>
      <c r="D53" s="201">
        <v>12</v>
      </c>
      <c r="E53" s="201">
        <v>286</v>
      </c>
      <c r="F53" s="200" t="s">
        <v>367</v>
      </c>
    </row>
    <row r="54" spans="1:6" ht="15.75">
      <c r="A54" s="203"/>
      <c r="B54" s="201" t="s">
        <v>196</v>
      </c>
      <c r="C54" s="201" t="s">
        <v>388</v>
      </c>
      <c r="D54" s="201">
        <v>27</v>
      </c>
      <c r="E54" s="201">
        <v>69</v>
      </c>
      <c r="F54" s="200" t="s">
        <v>367</v>
      </c>
    </row>
    <row r="55" spans="1:6" ht="15.75">
      <c r="A55" s="203"/>
      <c r="B55" s="201" t="s">
        <v>196</v>
      </c>
      <c r="C55" s="201" t="s">
        <v>387</v>
      </c>
      <c r="D55" s="201">
        <v>34</v>
      </c>
      <c r="E55" s="201">
        <v>175</v>
      </c>
      <c r="F55" s="205" t="s">
        <v>381</v>
      </c>
    </row>
    <row r="56" spans="1:6" ht="15.75">
      <c r="A56" s="203"/>
      <c r="B56" s="201" t="s">
        <v>196</v>
      </c>
      <c r="C56" s="201" t="s">
        <v>386</v>
      </c>
      <c r="D56" s="201">
        <v>26</v>
      </c>
      <c r="E56" s="201">
        <v>211</v>
      </c>
      <c r="F56" s="205" t="s">
        <v>381</v>
      </c>
    </row>
    <row r="57" spans="1:6" ht="15.75">
      <c r="A57" s="203"/>
      <c r="B57" s="201" t="s">
        <v>196</v>
      </c>
      <c r="C57" s="201" t="s">
        <v>385</v>
      </c>
      <c r="D57" s="201">
        <v>26</v>
      </c>
      <c r="E57" s="201">
        <v>82</v>
      </c>
      <c r="F57" s="200" t="s">
        <v>367</v>
      </c>
    </row>
    <row r="58" spans="1:6" ht="15.75">
      <c r="A58" s="203"/>
      <c r="B58" s="201" t="s">
        <v>196</v>
      </c>
      <c r="C58" s="201" t="s">
        <v>360</v>
      </c>
      <c r="D58" s="201">
        <v>20</v>
      </c>
      <c r="E58" s="201">
        <v>262</v>
      </c>
      <c r="F58" s="200" t="s">
        <v>367</v>
      </c>
    </row>
    <row r="59" spans="1:6" ht="15.75">
      <c r="A59" s="203"/>
      <c r="B59" s="201" t="s">
        <v>237</v>
      </c>
      <c r="C59" s="201" t="s">
        <v>316</v>
      </c>
      <c r="D59" s="201">
        <v>37</v>
      </c>
      <c r="E59" s="201">
        <v>127</v>
      </c>
      <c r="F59" s="200" t="s">
        <v>367</v>
      </c>
    </row>
    <row r="60" spans="1:6" ht="15.75">
      <c r="A60" s="202"/>
      <c r="B60" s="201" t="s">
        <v>306</v>
      </c>
      <c r="C60" s="201" t="s">
        <v>384</v>
      </c>
      <c r="D60" s="201">
        <v>9</v>
      </c>
      <c r="E60" s="201">
        <v>30</v>
      </c>
      <c r="F60" s="200" t="s">
        <v>367</v>
      </c>
    </row>
    <row r="61" spans="1:6" ht="15.75">
      <c r="A61" s="206" t="s">
        <v>194</v>
      </c>
      <c r="B61" s="201" t="s">
        <v>193</v>
      </c>
      <c r="C61" s="201" t="s">
        <v>383</v>
      </c>
      <c r="D61" s="201">
        <v>22</v>
      </c>
      <c r="E61" s="201">
        <v>126</v>
      </c>
      <c r="F61" s="200" t="s">
        <v>381</v>
      </c>
    </row>
    <row r="62" spans="1:6" ht="15.75">
      <c r="A62" s="203"/>
      <c r="B62" s="201" t="s">
        <v>193</v>
      </c>
      <c r="C62" s="201" t="s">
        <v>304</v>
      </c>
      <c r="D62" s="201">
        <v>30</v>
      </c>
      <c r="E62" s="201">
        <v>137</v>
      </c>
      <c r="F62" s="200" t="s">
        <v>367</v>
      </c>
    </row>
    <row r="63" spans="1:6" ht="15.75">
      <c r="A63" s="203"/>
      <c r="B63" s="201" t="s">
        <v>254</v>
      </c>
      <c r="C63" s="201" t="s">
        <v>382</v>
      </c>
      <c r="D63" s="201">
        <v>42</v>
      </c>
      <c r="E63" s="201">
        <v>165</v>
      </c>
      <c r="F63" s="200" t="s">
        <v>367</v>
      </c>
    </row>
    <row r="64" spans="1:6" ht="15.75">
      <c r="A64" s="203"/>
      <c r="B64" s="201" t="s">
        <v>254</v>
      </c>
      <c r="C64" s="201" t="s">
        <v>113</v>
      </c>
      <c r="D64" s="201">
        <v>10</v>
      </c>
      <c r="E64" s="201">
        <v>30</v>
      </c>
      <c r="F64" s="205" t="s">
        <v>381</v>
      </c>
    </row>
    <row r="65" spans="1:6" ht="15.75">
      <c r="A65" s="203"/>
      <c r="B65" s="201" t="s">
        <v>189</v>
      </c>
      <c r="C65" s="201" t="s">
        <v>380</v>
      </c>
      <c r="D65" s="201">
        <v>17</v>
      </c>
      <c r="E65" s="201">
        <v>104</v>
      </c>
      <c r="F65" s="200" t="s">
        <v>367</v>
      </c>
    </row>
    <row r="66" spans="1:6" ht="15.75">
      <c r="A66" s="203"/>
      <c r="B66" s="201" t="s">
        <v>189</v>
      </c>
      <c r="C66" s="201" t="s">
        <v>379</v>
      </c>
      <c r="D66" s="201">
        <v>10</v>
      </c>
      <c r="E66" s="201">
        <v>44</v>
      </c>
      <c r="F66" s="200" t="s">
        <v>367</v>
      </c>
    </row>
    <row r="67" spans="1:6" ht="15.75">
      <c r="A67" s="203"/>
      <c r="B67" s="201" t="s">
        <v>189</v>
      </c>
      <c r="C67" s="201" t="s">
        <v>378</v>
      </c>
      <c r="D67" s="201">
        <v>20</v>
      </c>
      <c r="E67" s="201">
        <v>213</v>
      </c>
      <c r="F67" s="200" t="s">
        <v>367</v>
      </c>
    </row>
    <row r="68" spans="1:6" ht="15.75">
      <c r="A68" s="203"/>
      <c r="B68" s="201" t="s">
        <v>189</v>
      </c>
      <c r="C68" s="201" t="s">
        <v>377</v>
      </c>
      <c r="D68" s="201">
        <v>11</v>
      </c>
      <c r="E68" s="201">
        <v>113</v>
      </c>
      <c r="F68" s="200" t="s">
        <v>367</v>
      </c>
    </row>
    <row r="69" spans="1:6" ht="15.75">
      <c r="A69" s="203"/>
      <c r="B69" s="201" t="s">
        <v>189</v>
      </c>
      <c r="C69" s="201" t="s">
        <v>376</v>
      </c>
      <c r="D69" s="201">
        <v>13</v>
      </c>
      <c r="E69" s="201">
        <v>47</v>
      </c>
      <c r="F69" s="200" t="s">
        <v>367</v>
      </c>
    </row>
    <row r="70" spans="1:6" ht="15.75">
      <c r="A70" s="203"/>
      <c r="B70" s="201" t="s">
        <v>189</v>
      </c>
      <c r="C70" s="201" t="s">
        <v>375</v>
      </c>
      <c r="D70" s="201">
        <v>33</v>
      </c>
      <c r="E70" s="201">
        <v>260</v>
      </c>
      <c r="F70" s="200" t="s">
        <v>367</v>
      </c>
    </row>
    <row r="71" spans="1:6" ht="15.75">
      <c r="A71" s="203"/>
      <c r="B71" s="201" t="s">
        <v>189</v>
      </c>
      <c r="C71" s="201" t="s">
        <v>302</v>
      </c>
      <c r="D71" s="201">
        <v>10</v>
      </c>
      <c r="E71" s="201">
        <v>31</v>
      </c>
      <c r="F71" s="200" t="s">
        <v>367</v>
      </c>
    </row>
    <row r="72" spans="1:6" s="204" customFormat="1" ht="15.75">
      <c r="A72" s="203"/>
      <c r="B72" s="201" t="s">
        <v>186</v>
      </c>
      <c r="C72" s="201" t="s">
        <v>369</v>
      </c>
      <c r="D72" s="201">
        <v>30</v>
      </c>
      <c r="E72" s="201">
        <v>136</v>
      </c>
      <c r="F72" s="200" t="s">
        <v>367</v>
      </c>
    </row>
    <row r="73" spans="1:6" ht="15.75">
      <c r="A73" s="203"/>
      <c r="B73" s="201" t="s">
        <v>252</v>
      </c>
      <c r="C73" s="201" t="s">
        <v>298</v>
      </c>
      <c r="D73" s="201">
        <v>28</v>
      </c>
      <c r="E73" s="201">
        <v>82</v>
      </c>
      <c r="F73" s="200" t="s">
        <v>367</v>
      </c>
    </row>
    <row r="74" spans="1:6" ht="15.75">
      <c r="A74" s="203"/>
      <c r="B74" s="201" t="s">
        <v>252</v>
      </c>
      <c r="C74" s="201" t="s">
        <v>374</v>
      </c>
      <c r="D74" s="201">
        <v>32</v>
      </c>
      <c r="E74" s="201">
        <v>100</v>
      </c>
      <c r="F74" s="200" t="s">
        <v>367</v>
      </c>
    </row>
    <row r="75" spans="1:6" ht="15.75">
      <c r="A75" s="203"/>
      <c r="B75" s="201" t="s">
        <v>252</v>
      </c>
      <c r="C75" s="201" t="s">
        <v>297</v>
      </c>
      <c r="D75" s="201">
        <v>33</v>
      </c>
      <c r="E75" s="201">
        <v>95</v>
      </c>
      <c r="F75" s="200" t="s">
        <v>367</v>
      </c>
    </row>
    <row r="76" spans="1:6" ht="15.75">
      <c r="A76" s="203"/>
      <c r="B76" s="201" t="s">
        <v>252</v>
      </c>
      <c r="C76" s="201" t="s">
        <v>299</v>
      </c>
      <c r="D76" s="201">
        <v>28</v>
      </c>
      <c r="E76" s="201">
        <v>86</v>
      </c>
      <c r="F76" s="200" t="s">
        <v>367</v>
      </c>
    </row>
    <row r="77" spans="1:6" ht="15.75">
      <c r="A77" s="203"/>
      <c r="B77" s="201" t="s">
        <v>235</v>
      </c>
      <c r="C77" s="201" t="s">
        <v>296</v>
      </c>
      <c r="D77" s="201">
        <v>14</v>
      </c>
      <c r="E77" s="201">
        <v>15</v>
      </c>
      <c r="F77" s="200" t="s">
        <v>367</v>
      </c>
    </row>
    <row r="78" spans="1:6" ht="15.75">
      <c r="A78" s="203"/>
      <c r="B78" s="201" t="s">
        <v>184</v>
      </c>
      <c r="C78" s="201" t="s">
        <v>373</v>
      </c>
      <c r="D78" s="201">
        <v>8</v>
      </c>
      <c r="E78" s="201">
        <v>49</v>
      </c>
      <c r="F78" s="200" t="s">
        <v>367</v>
      </c>
    </row>
    <row r="79" spans="1:6" ht="15.75">
      <c r="A79" s="203"/>
      <c r="B79" s="201" t="s">
        <v>184</v>
      </c>
      <c r="C79" s="201" t="s">
        <v>372</v>
      </c>
      <c r="D79" s="201">
        <v>16</v>
      </c>
      <c r="E79" s="201">
        <v>101</v>
      </c>
      <c r="F79" s="200" t="s">
        <v>367</v>
      </c>
    </row>
    <row r="80" spans="1:6" ht="15.75">
      <c r="A80" s="203"/>
      <c r="B80" s="201" t="s">
        <v>184</v>
      </c>
      <c r="C80" s="201" t="s">
        <v>294</v>
      </c>
      <c r="D80" s="201">
        <v>21</v>
      </c>
      <c r="E80" s="201">
        <v>101</v>
      </c>
      <c r="F80" s="200" t="s">
        <v>367</v>
      </c>
    </row>
    <row r="81" spans="1:6" ht="15.75">
      <c r="A81" s="203"/>
      <c r="B81" s="201" t="s">
        <v>177</v>
      </c>
      <c r="C81" s="201" t="s">
        <v>371</v>
      </c>
      <c r="D81" s="201">
        <v>22</v>
      </c>
      <c r="E81" s="201">
        <v>239</v>
      </c>
      <c r="F81" s="200" t="s">
        <v>367</v>
      </c>
    </row>
    <row r="82" spans="1:6" ht="15.75">
      <c r="A82" s="203"/>
      <c r="B82" s="201" t="s">
        <v>177</v>
      </c>
      <c r="C82" s="201" t="s">
        <v>370</v>
      </c>
      <c r="D82" s="201">
        <v>10</v>
      </c>
      <c r="E82" s="201">
        <v>74</v>
      </c>
      <c r="F82" s="200" t="s">
        <v>367</v>
      </c>
    </row>
    <row r="83" spans="1:6" ht="15.75">
      <c r="A83" s="203"/>
      <c r="B83" s="201" t="s">
        <v>177</v>
      </c>
      <c r="C83" s="201" t="s">
        <v>289</v>
      </c>
      <c r="D83" s="201">
        <v>16</v>
      </c>
      <c r="E83" s="201">
        <v>136</v>
      </c>
      <c r="F83" s="200" t="s">
        <v>367</v>
      </c>
    </row>
    <row r="84" spans="1:6" ht="15.75">
      <c r="A84" s="203"/>
      <c r="B84" s="201" t="s">
        <v>177</v>
      </c>
      <c r="C84" s="201" t="s">
        <v>369</v>
      </c>
      <c r="D84" s="201">
        <v>10</v>
      </c>
      <c r="E84" s="201">
        <v>48</v>
      </c>
      <c r="F84" s="200" t="s">
        <v>367</v>
      </c>
    </row>
    <row r="85" spans="1:6" ht="15.75">
      <c r="A85" s="203"/>
      <c r="B85" s="201" t="s">
        <v>177</v>
      </c>
      <c r="C85" s="201" t="s">
        <v>291</v>
      </c>
      <c r="D85" s="201">
        <v>39</v>
      </c>
      <c r="E85" s="201">
        <v>120</v>
      </c>
      <c r="F85" s="200" t="s">
        <v>367</v>
      </c>
    </row>
    <row r="86" spans="1:6" ht="15.75">
      <c r="A86" s="203"/>
      <c r="B86" s="201" t="s">
        <v>177</v>
      </c>
      <c r="C86" s="201" t="s">
        <v>293</v>
      </c>
      <c r="D86" s="201">
        <v>9</v>
      </c>
      <c r="E86" s="201">
        <v>27</v>
      </c>
      <c r="F86" s="200" t="s">
        <v>367</v>
      </c>
    </row>
    <row r="87" spans="1:6" ht="15.75">
      <c r="A87" s="203"/>
      <c r="B87" s="201" t="s">
        <v>177</v>
      </c>
      <c r="C87" s="201" t="s">
        <v>358</v>
      </c>
      <c r="D87" s="201">
        <v>12</v>
      </c>
      <c r="E87" s="201">
        <v>17</v>
      </c>
      <c r="F87" s="200" t="s">
        <v>367</v>
      </c>
    </row>
    <row r="88" spans="1:6" ht="15.75">
      <c r="A88" s="202"/>
      <c r="B88" s="201" t="s">
        <v>177</v>
      </c>
      <c r="C88" s="201" t="s">
        <v>368</v>
      </c>
      <c r="D88" s="201">
        <v>8</v>
      </c>
      <c r="E88" s="201">
        <v>24</v>
      </c>
      <c r="F88" s="200" t="s">
        <v>367</v>
      </c>
    </row>
    <row r="89" spans="1:6" s="194" customFormat="1" ht="30" customHeight="1">
      <c r="A89" s="199" t="s">
        <v>126</v>
      </c>
      <c r="B89" s="198"/>
      <c r="C89" s="198"/>
      <c r="D89" s="197">
        <f>SUM(D2:D88)</f>
        <v>1387</v>
      </c>
      <c r="E89" s="196">
        <f>SUM(E2:E88)</f>
        <v>5989</v>
      </c>
      <c r="F89" s="195"/>
    </row>
    <row r="90" spans="1:6" s="193" customFormat="1" ht="26.25" customHeight="1">
      <c r="A90" s="192" t="s">
        <v>366</v>
      </c>
      <c r="B90" s="191"/>
      <c r="C90" s="191"/>
      <c r="D90" s="191"/>
      <c r="E90" s="191"/>
      <c r="F90" s="190"/>
    </row>
    <row r="91" spans="1:6" ht="18.75" customHeight="1">
      <c r="A91" s="192" t="s">
        <v>365</v>
      </c>
      <c r="B91" s="191"/>
      <c r="C91" s="191"/>
      <c r="D91" s="191"/>
      <c r="E91" s="191"/>
      <c r="F91" s="190"/>
    </row>
    <row r="92" spans="1:6" ht="32.25" customHeight="1">
      <c r="A92" s="189" t="s">
        <v>364</v>
      </c>
      <c r="B92" s="189"/>
      <c r="C92" s="189"/>
      <c r="D92" s="189"/>
      <c r="E92" s="189"/>
      <c r="F92" s="189"/>
    </row>
    <row r="93" spans="1:6" ht="12.75">
      <c r="F93" s="162"/>
    </row>
    <row r="94" spans="1:6" ht="12.75">
      <c r="F94" s="162"/>
    </row>
    <row r="95" spans="1:6" ht="12.75">
      <c r="F95" s="162"/>
    </row>
    <row r="96" spans="1:6" ht="12.75">
      <c r="F96" s="162"/>
    </row>
    <row r="97" spans="6:6" ht="12.75">
      <c r="F97" s="162"/>
    </row>
    <row r="98" spans="6:6" ht="12.75">
      <c r="F98" s="162"/>
    </row>
    <row r="99" spans="6:6" ht="12.75">
      <c r="F99" s="162"/>
    </row>
    <row r="100" spans="6:6" ht="12.75">
      <c r="F100" s="162"/>
    </row>
    <row r="101" spans="6:6" ht="12.75">
      <c r="F101" s="162"/>
    </row>
    <row r="102" spans="6:6" ht="12.75">
      <c r="F102" s="162"/>
    </row>
    <row r="103" spans="6:6" ht="12.75">
      <c r="F103" s="162"/>
    </row>
    <row r="104" spans="6:6" ht="12.75">
      <c r="F104" s="162"/>
    </row>
    <row r="105" spans="6:6" ht="12.75">
      <c r="F105" s="162"/>
    </row>
    <row r="106" spans="6:6" ht="12.75">
      <c r="F106" s="162"/>
    </row>
    <row r="107" spans="6:6" ht="12.75">
      <c r="F107" s="162"/>
    </row>
    <row r="108" spans="6:6" ht="12.75">
      <c r="F108" s="162"/>
    </row>
    <row r="109" spans="6:6" ht="12.75">
      <c r="F109" s="162"/>
    </row>
    <row r="110" spans="6:6" ht="12.75">
      <c r="F110" s="162"/>
    </row>
    <row r="111" spans="6:6" ht="12.75">
      <c r="F111" s="162"/>
    </row>
    <row r="112" spans="6:6" ht="12.75">
      <c r="F112" s="162"/>
    </row>
    <row r="113" spans="6:6" ht="12.75">
      <c r="F113" s="162"/>
    </row>
    <row r="114" spans="6:6" ht="12.75">
      <c r="F114" s="162"/>
    </row>
    <row r="115" spans="6:6" ht="12.75">
      <c r="F115" s="162"/>
    </row>
    <row r="116" spans="6:6" ht="12.75">
      <c r="F116" s="162"/>
    </row>
    <row r="117" spans="6:6" ht="12.75">
      <c r="F117" s="162"/>
    </row>
    <row r="118" spans="6:6" ht="12.75">
      <c r="F118" s="162"/>
    </row>
    <row r="119" spans="6:6" ht="12.75">
      <c r="F119" s="162"/>
    </row>
    <row r="120" spans="6:6" ht="12.75">
      <c r="F120" s="162"/>
    </row>
    <row r="121" spans="6:6" ht="12.75">
      <c r="F121" s="162"/>
    </row>
    <row r="122" spans="6:6" ht="12.75">
      <c r="F122" s="162"/>
    </row>
    <row r="123" spans="6:6" ht="12.75">
      <c r="F123" s="162"/>
    </row>
    <row r="124" spans="6:6" ht="12.75">
      <c r="F124" s="162"/>
    </row>
    <row r="125" spans="6:6" ht="12.75">
      <c r="F125" s="162"/>
    </row>
    <row r="126" spans="6:6" ht="12.75">
      <c r="F126" s="162"/>
    </row>
    <row r="127" spans="6:6" ht="12.75">
      <c r="F127" s="162"/>
    </row>
    <row r="128" spans="6:6" ht="12.75">
      <c r="F128" s="162"/>
    </row>
    <row r="129" spans="6:6" ht="12.75">
      <c r="F129" s="162"/>
    </row>
    <row r="130" spans="6:6" ht="12.75">
      <c r="F130" s="162"/>
    </row>
    <row r="131" spans="6:6" ht="12.75">
      <c r="F131" s="162"/>
    </row>
    <row r="132" spans="6:6" ht="12.75">
      <c r="F132" s="162"/>
    </row>
    <row r="133" spans="6:6" ht="12.75">
      <c r="F133" s="162"/>
    </row>
    <row r="134" spans="6:6" ht="12.75">
      <c r="F134" s="162"/>
    </row>
    <row r="135" spans="6:6" ht="12.75">
      <c r="F135" s="162"/>
    </row>
    <row r="136" spans="6:6" ht="12.75">
      <c r="F136" s="162"/>
    </row>
    <row r="137" spans="6:6" ht="12.75">
      <c r="F137" s="162"/>
    </row>
    <row r="138" spans="6:6" ht="12.75">
      <c r="F138" s="162"/>
    </row>
    <row r="139" spans="6:6" ht="12.75">
      <c r="F139" s="162"/>
    </row>
    <row r="140" spans="6:6" ht="12.75">
      <c r="F140" s="162"/>
    </row>
    <row r="141" spans="6:6" ht="12.75">
      <c r="F141" s="162"/>
    </row>
    <row r="142" spans="6:6" ht="12.75">
      <c r="F142" s="162"/>
    </row>
    <row r="143" spans="6:6" ht="12.75">
      <c r="F143" s="162"/>
    </row>
    <row r="144" spans="6:6" ht="12.75">
      <c r="F144" s="162"/>
    </row>
    <row r="145" spans="6:6" ht="12.75">
      <c r="F145" s="162"/>
    </row>
    <row r="146" spans="6:6" ht="12.75">
      <c r="F146" s="162"/>
    </row>
    <row r="147" spans="6:6" ht="12.75">
      <c r="F147" s="162"/>
    </row>
    <row r="148" spans="6:6" ht="12.75">
      <c r="F148" s="162"/>
    </row>
    <row r="149" spans="6:6" ht="12.75">
      <c r="F149" s="162"/>
    </row>
    <row r="150" spans="6:6" ht="12.75">
      <c r="F150" s="162"/>
    </row>
    <row r="151" spans="6:6" ht="12.75">
      <c r="F151" s="162"/>
    </row>
    <row r="152" spans="6:6" ht="12.75">
      <c r="F152" s="162"/>
    </row>
    <row r="153" spans="6:6" ht="12.75">
      <c r="F153" s="162"/>
    </row>
    <row r="154" spans="6:6" ht="12.75">
      <c r="F154" s="162"/>
    </row>
    <row r="155" spans="6:6" ht="12.75">
      <c r="F155" s="162"/>
    </row>
    <row r="156" spans="6:6" ht="12.75">
      <c r="F156" s="162"/>
    </row>
    <row r="157" spans="6:6" ht="12.75">
      <c r="F157" s="162"/>
    </row>
    <row r="158" spans="6:6" ht="12.75">
      <c r="F158" s="162"/>
    </row>
    <row r="159" spans="6:6" ht="12.75">
      <c r="F159" s="162"/>
    </row>
    <row r="160" spans="6:6" ht="12.75">
      <c r="F160" s="162"/>
    </row>
    <row r="161" spans="6:6" ht="12.75">
      <c r="F161" s="162"/>
    </row>
    <row r="162" spans="6:6" ht="12.75">
      <c r="F162" s="162"/>
    </row>
    <row r="163" spans="6:6" ht="12.75">
      <c r="F163" s="162"/>
    </row>
    <row r="164" spans="6:6" ht="12.75">
      <c r="F164" s="162"/>
    </row>
    <row r="165" spans="6:6" ht="12.75">
      <c r="F165" s="162"/>
    </row>
    <row r="166" spans="6:6" ht="12.75">
      <c r="F166" s="162"/>
    </row>
    <row r="167" spans="6:6" ht="12.75">
      <c r="F167" s="162"/>
    </row>
    <row r="168" spans="6:6" ht="12.75">
      <c r="F168" s="162"/>
    </row>
    <row r="169" spans="6:6" ht="12.75">
      <c r="F169" s="162"/>
    </row>
    <row r="170" spans="6:6" ht="12.75">
      <c r="F170" s="162"/>
    </row>
    <row r="171" spans="6:6" ht="12.75">
      <c r="F171" s="162"/>
    </row>
    <row r="172" spans="6:6" ht="12.75">
      <c r="F172" s="162"/>
    </row>
    <row r="173" spans="6:6" ht="12.75">
      <c r="F173" s="162"/>
    </row>
    <row r="174" spans="6:6" ht="12.75">
      <c r="F174" s="162"/>
    </row>
    <row r="175" spans="6:6" ht="12.75">
      <c r="F175" s="162"/>
    </row>
    <row r="176" spans="6:6" ht="12.75">
      <c r="F176" s="162"/>
    </row>
    <row r="177" spans="6:6" ht="12.75">
      <c r="F177" s="162"/>
    </row>
    <row r="178" spans="6:6" ht="12.75">
      <c r="F178" s="162"/>
    </row>
    <row r="179" spans="6:6" ht="12.75">
      <c r="F179" s="162"/>
    </row>
    <row r="180" spans="6:6" ht="12.75">
      <c r="F180" s="162"/>
    </row>
    <row r="181" spans="6:6" ht="12.75">
      <c r="F181" s="162"/>
    </row>
    <row r="182" spans="6:6" ht="12.75">
      <c r="F182" s="162"/>
    </row>
    <row r="183" spans="6:6" ht="12.75">
      <c r="F183" s="162"/>
    </row>
    <row r="184" spans="6:6" ht="12.75">
      <c r="F184" s="162"/>
    </row>
    <row r="185" spans="6:6" ht="12.75">
      <c r="F185" s="162"/>
    </row>
    <row r="186" spans="6:6" ht="12.75">
      <c r="F186" s="162"/>
    </row>
    <row r="187" spans="6:6" ht="12.75">
      <c r="F187" s="162"/>
    </row>
    <row r="188" spans="6:6" ht="12.75">
      <c r="F188" s="162"/>
    </row>
    <row r="189" spans="6:6" ht="12.75">
      <c r="F189" s="162"/>
    </row>
    <row r="190" spans="6:6" ht="12.75">
      <c r="F190" s="162"/>
    </row>
    <row r="191" spans="6:6" ht="12.75">
      <c r="F191" s="162"/>
    </row>
    <row r="192" spans="6:6" ht="12.75">
      <c r="F192" s="162"/>
    </row>
    <row r="193" spans="6:6" ht="12.75">
      <c r="F193" s="162"/>
    </row>
    <row r="194" spans="6:6" ht="12.75">
      <c r="F194" s="162"/>
    </row>
    <row r="195" spans="6:6" ht="12.75">
      <c r="F195" s="162"/>
    </row>
    <row r="196" spans="6:6" ht="12.75">
      <c r="F196" s="162"/>
    </row>
    <row r="197" spans="6:6" ht="12.75">
      <c r="F197" s="162"/>
    </row>
    <row r="198" spans="6:6" ht="12.75">
      <c r="F198" s="162"/>
    </row>
    <row r="199" spans="6:6" ht="12.75">
      <c r="F199" s="162"/>
    </row>
    <row r="200" spans="6:6" ht="12.75">
      <c r="F200" s="162"/>
    </row>
    <row r="201" spans="6:6" ht="12.75">
      <c r="F201" s="162"/>
    </row>
    <row r="202" spans="6:6" ht="12.75">
      <c r="F202" s="162"/>
    </row>
    <row r="203" spans="6:6" ht="12.75">
      <c r="F203" s="162"/>
    </row>
    <row r="204" spans="6:6" ht="12.75">
      <c r="F204" s="162"/>
    </row>
    <row r="205" spans="6:6" ht="12.75">
      <c r="F205" s="162"/>
    </row>
    <row r="206" spans="6:6" ht="12.75">
      <c r="F206" s="162"/>
    </row>
    <row r="207" spans="6:6" ht="12.75">
      <c r="F207" s="162"/>
    </row>
    <row r="208" spans="6:6" ht="12.75">
      <c r="F208" s="162"/>
    </row>
    <row r="209" spans="6:6" ht="12.75">
      <c r="F209" s="162"/>
    </row>
    <row r="210" spans="6:6" ht="12.75">
      <c r="F210" s="162"/>
    </row>
    <row r="211" spans="6:6" ht="12.75">
      <c r="F211" s="162"/>
    </row>
    <row r="212" spans="6:6" ht="12.75">
      <c r="F212" s="162"/>
    </row>
    <row r="213" spans="6:6" ht="12.75">
      <c r="F213" s="162"/>
    </row>
    <row r="214" spans="6:6" ht="12.75">
      <c r="F214" s="162"/>
    </row>
    <row r="215" spans="6:6" ht="12.75">
      <c r="F215" s="162"/>
    </row>
    <row r="216" spans="6:6" ht="12.75">
      <c r="F216" s="162"/>
    </row>
    <row r="217" spans="6:6" ht="12.75">
      <c r="F217" s="162"/>
    </row>
    <row r="218" spans="6:6" ht="12.75">
      <c r="F218" s="162"/>
    </row>
    <row r="219" spans="6:6" ht="12.75">
      <c r="F219" s="162"/>
    </row>
    <row r="220" spans="6:6" ht="12.75">
      <c r="F220" s="162"/>
    </row>
    <row r="221" spans="6:6" ht="12.75">
      <c r="F221" s="162"/>
    </row>
    <row r="222" spans="6:6" ht="12.75">
      <c r="F222" s="162"/>
    </row>
    <row r="223" spans="6:6" ht="12.75">
      <c r="F223" s="162"/>
    </row>
    <row r="224" spans="6:6" ht="12.75">
      <c r="F224" s="162"/>
    </row>
    <row r="225" spans="6:6" ht="12.75">
      <c r="F225" s="162"/>
    </row>
    <row r="226" spans="6:6" ht="12.75">
      <c r="F226" s="162"/>
    </row>
    <row r="227" spans="6:6" ht="12.75">
      <c r="F227" s="162"/>
    </row>
    <row r="228" spans="6:6" ht="12.75">
      <c r="F228" s="162"/>
    </row>
    <row r="229" spans="6:6" ht="12.75">
      <c r="F229" s="162"/>
    </row>
    <row r="230" spans="6:6" ht="12.75">
      <c r="F230" s="162"/>
    </row>
    <row r="231" spans="6:6" ht="12.75">
      <c r="F231" s="162"/>
    </row>
    <row r="232" spans="6:6" ht="12.75">
      <c r="F232" s="162"/>
    </row>
    <row r="233" spans="6:6" ht="12.75">
      <c r="F233" s="162"/>
    </row>
    <row r="234" spans="6:6" ht="12.75">
      <c r="F234" s="162"/>
    </row>
    <row r="235" spans="6:6" ht="12.75">
      <c r="F235" s="162"/>
    </row>
    <row r="236" spans="6:6" ht="12.75">
      <c r="F236" s="162"/>
    </row>
    <row r="237" spans="6:6" ht="12.75">
      <c r="F237" s="162"/>
    </row>
    <row r="238" spans="6:6" ht="12.75">
      <c r="F238" s="162"/>
    </row>
    <row r="239" spans="6:6" ht="12.75">
      <c r="F239" s="162"/>
    </row>
    <row r="240" spans="6:6" ht="12.75">
      <c r="F240" s="162"/>
    </row>
    <row r="241" spans="6:6" ht="12.75">
      <c r="F241" s="162"/>
    </row>
    <row r="242" spans="6:6" ht="12.75">
      <c r="F242" s="162"/>
    </row>
    <row r="243" spans="6:6" ht="12.75">
      <c r="F243" s="162"/>
    </row>
    <row r="244" spans="6:6" ht="12.75">
      <c r="F244" s="162"/>
    </row>
    <row r="245" spans="6:6" ht="12.75">
      <c r="F245" s="162"/>
    </row>
    <row r="246" spans="6:6" ht="12.75">
      <c r="F246" s="162"/>
    </row>
    <row r="247" spans="6:6" ht="12.75">
      <c r="F247" s="162"/>
    </row>
    <row r="248" spans="6:6" ht="12.75">
      <c r="F248" s="162"/>
    </row>
    <row r="249" spans="6:6" ht="12.75">
      <c r="F249" s="162"/>
    </row>
    <row r="250" spans="6:6" ht="12.75">
      <c r="F250" s="162"/>
    </row>
    <row r="251" spans="6:6" ht="12.75">
      <c r="F251" s="162"/>
    </row>
    <row r="252" spans="6:6" ht="12.75">
      <c r="F252" s="162"/>
    </row>
    <row r="253" spans="6:6" ht="12.75">
      <c r="F253" s="162"/>
    </row>
    <row r="254" spans="6:6" ht="12.75">
      <c r="F254" s="162"/>
    </row>
    <row r="255" spans="6:6" ht="12.75">
      <c r="F255" s="162"/>
    </row>
    <row r="256" spans="6:6" ht="12.75">
      <c r="F256" s="162"/>
    </row>
    <row r="257" spans="6:6" ht="12.75">
      <c r="F257" s="162"/>
    </row>
    <row r="258" spans="6:6" ht="12.75">
      <c r="F258" s="162"/>
    </row>
    <row r="259" spans="6:6" ht="12.75">
      <c r="F259" s="162"/>
    </row>
    <row r="260" spans="6:6" ht="12.75">
      <c r="F260" s="162"/>
    </row>
    <row r="261" spans="6:6" ht="12.75">
      <c r="F261" s="162"/>
    </row>
    <row r="262" spans="6:6" ht="12.75">
      <c r="F262" s="162"/>
    </row>
    <row r="263" spans="6:6" ht="12.75">
      <c r="F263" s="162"/>
    </row>
    <row r="264" spans="6:6" ht="12.75">
      <c r="F264" s="162"/>
    </row>
    <row r="265" spans="6:6" ht="12.75">
      <c r="F265" s="162"/>
    </row>
    <row r="266" spans="6:6" ht="12.75">
      <c r="F266" s="162"/>
    </row>
    <row r="267" spans="6:6" ht="12.75">
      <c r="F267" s="162"/>
    </row>
    <row r="268" spans="6:6" ht="12.75">
      <c r="F268" s="162"/>
    </row>
    <row r="269" spans="6:6" ht="12.75">
      <c r="F269" s="162"/>
    </row>
    <row r="270" spans="6:6" ht="12.75">
      <c r="F270" s="162"/>
    </row>
    <row r="271" spans="6:6" ht="12.75">
      <c r="F271" s="162"/>
    </row>
    <row r="272" spans="6:6" ht="12.75">
      <c r="F272" s="162"/>
    </row>
    <row r="273" spans="6:6" ht="12.75">
      <c r="F273" s="162"/>
    </row>
    <row r="274" spans="6:6" ht="12.75">
      <c r="F274" s="162"/>
    </row>
    <row r="275" spans="6:6" ht="12.75">
      <c r="F275" s="162"/>
    </row>
    <row r="276" spans="6:6" ht="12.75">
      <c r="F276" s="162"/>
    </row>
    <row r="277" spans="6:6" ht="12.75">
      <c r="F277" s="162"/>
    </row>
    <row r="278" spans="6:6" ht="12.75">
      <c r="F278" s="162"/>
    </row>
    <row r="279" spans="6:6" ht="12.75">
      <c r="F279" s="162"/>
    </row>
    <row r="280" spans="6:6" ht="12.75">
      <c r="F280" s="162"/>
    </row>
    <row r="281" spans="6:6" ht="12.75">
      <c r="F281" s="162"/>
    </row>
    <row r="282" spans="6:6" ht="12.75">
      <c r="F282" s="162"/>
    </row>
    <row r="283" spans="6:6" ht="12.75">
      <c r="F283" s="162"/>
    </row>
    <row r="284" spans="6:6" ht="12.75">
      <c r="F284" s="162"/>
    </row>
    <row r="285" spans="6:6" ht="12.75">
      <c r="F285" s="162"/>
    </row>
    <row r="286" spans="6:6" ht="12.75">
      <c r="F286" s="162"/>
    </row>
    <row r="287" spans="6:6" ht="12.75">
      <c r="F287" s="162"/>
    </row>
    <row r="288" spans="6:6" ht="12.75">
      <c r="F288" s="162"/>
    </row>
    <row r="289" spans="6:6" ht="12.75">
      <c r="F289" s="162"/>
    </row>
    <row r="290" spans="6:6" ht="12.75">
      <c r="F290" s="162"/>
    </row>
    <row r="291" spans="6:6" ht="12.75">
      <c r="F291" s="162"/>
    </row>
    <row r="292" spans="6:6" ht="12.75">
      <c r="F292" s="162"/>
    </row>
    <row r="293" spans="6:6" ht="12.75">
      <c r="F293" s="162"/>
    </row>
    <row r="294" spans="6:6" ht="12.75">
      <c r="F294" s="162"/>
    </row>
    <row r="295" spans="6:6" ht="12.75">
      <c r="F295" s="162"/>
    </row>
    <row r="296" spans="6:6" ht="12.75">
      <c r="F296" s="162"/>
    </row>
    <row r="297" spans="6:6" ht="12.75">
      <c r="F297" s="162"/>
    </row>
    <row r="298" spans="6:6" ht="12.75">
      <c r="F298" s="162"/>
    </row>
    <row r="299" spans="6:6" ht="12.75">
      <c r="F299" s="162"/>
    </row>
    <row r="300" spans="6:6" ht="12.75">
      <c r="F300" s="162"/>
    </row>
    <row r="301" spans="6:6" ht="12.75">
      <c r="F301" s="162"/>
    </row>
    <row r="302" spans="6:6" ht="12.75">
      <c r="F302" s="162"/>
    </row>
    <row r="303" spans="6:6" ht="12.75">
      <c r="F303" s="162"/>
    </row>
    <row r="304" spans="6:6" ht="12.75">
      <c r="F304" s="162"/>
    </row>
    <row r="305" spans="6:6" ht="12.75">
      <c r="F305" s="162"/>
    </row>
    <row r="306" spans="6:6" ht="12.75">
      <c r="F306" s="162"/>
    </row>
    <row r="307" spans="6:6" ht="12.75">
      <c r="F307" s="162"/>
    </row>
    <row r="308" spans="6:6" ht="12.75">
      <c r="F308" s="162"/>
    </row>
    <row r="309" spans="6:6" ht="12.75">
      <c r="F309" s="162"/>
    </row>
    <row r="310" spans="6:6" ht="12.75">
      <c r="F310" s="162"/>
    </row>
    <row r="311" spans="6:6" ht="12.75">
      <c r="F311" s="162"/>
    </row>
    <row r="312" spans="6:6" ht="12.75">
      <c r="F312" s="162"/>
    </row>
    <row r="313" spans="6:6" ht="12.75">
      <c r="F313" s="162"/>
    </row>
    <row r="314" spans="6:6" ht="12.75">
      <c r="F314" s="162"/>
    </row>
    <row r="315" spans="6:6" ht="12.75">
      <c r="F315" s="162"/>
    </row>
    <row r="316" spans="6:6" ht="12.75">
      <c r="F316" s="162"/>
    </row>
    <row r="317" spans="6:6" ht="12.75">
      <c r="F317" s="162"/>
    </row>
    <row r="318" spans="6:6" ht="12.75">
      <c r="F318" s="162"/>
    </row>
    <row r="319" spans="6:6" ht="12.75">
      <c r="F319" s="162"/>
    </row>
    <row r="320" spans="6:6" ht="12.75">
      <c r="F320" s="162"/>
    </row>
    <row r="321" spans="6:6" ht="12.75">
      <c r="F321" s="162"/>
    </row>
    <row r="322" spans="6:6" ht="12.75">
      <c r="F322" s="162"/>
    </row>
    <row r="323" spans="6:6" ht="12.75">
      <c r="F323" s="162"/>
    </row>
    <row r="324" spans="6:6" ht="12.75">
      <c r="F324" s="162"/>
    </row>
    <row r="325" spans="6:6" ht="12.75">
      <c r="F325" s="162"/>
    </row>
    <row r="326" spans="6:6" ht="12.75">
      <c r="F326" s="162"/>
    </row>
    <row r="327" spans="6:6" ht="12.75">
      <c r="F327" s="162"/>
    </row>
    <row r="328" spans="6:6" ht="12.75">
      <c r="F328" s="162"/>
    </row>
    <row r="329" spans="6:6" ht="12.75">
      <c r="F329" s="162"/>
    </row>
    <row r="330" spans="6:6" ht="12.75">
      <c r="F330" s="162"/>
    </row>
    <row r="331" spans="6:6" ht="12.75">
      <c r="F331" s="162"/>
    </row>
    <row r="332" spans="6:6" ht="12.75">
      <c r="F332" s="162"/>
    </row>
    <row r="333" spans="6:6" ht="12.75">
      <c r="F333" s="162"/>
    </row>
    <row r="334" spans="6:6" ht="12.75">
      <c r="F334" s="162"/>
    </row>
    <row r="335" spans="6:6" ht="12.75">
      <c r="F335" s="162"/>
    </row>
    <row r="336" spans="6:6" ht="12.75">
      <c r="F336" s="162"/>
    </row>
    <row r="337" spans="6:6" ht="12.75">
      <c r="F337" s="162"/>
    </row>
    <row r="338" spans="6:6" ht="12.75">
      <c r="F338" s="162"/>
    </row>
    <row r="339" spans="6:6" ht="12.75">
      <c r="F339" s="162"/>
    </row>
    <row r="340" spans="6:6" ht="12.75">
      <c r="F340" s="162"/>
    </row>
    <row r="341" spans="6:6" ht="12.75">
      <c r="F341" s="162"/>
    </row>
    <row r="342" spans="6:6" ht="12.75">
      <c r="F342" s="162"/>
    </row>
    <row r="343" spans="6:6" ht="12.75">
      <c r="F343" s="162"/>
    </row>
    <row r="344" spans="6:6" ht="12.75">
      <c r="F344" s="162"/>
    </row>
    <row r="345" spans="6:6" ht="12.75">
      <c r="F345" s="162"/>
    </row>
    <row r="346" spans="6:6" ht="12.75">
      <c r="F346" s="162"/>
    </row>
    <row r="347" spans="6:6" ht="12.75">
      <c r="F347" s="162"/>
    </row>
    <row r="348" spans="6:6" ht="12.75">
      <c r="F348" s="162"/>
    </row>
    <row r="349" spans="6:6" ht="12.75">
      <c r="F349" s="162"/>
    </row>
    <row r="350" spans="6:6" ht="12.75">
      <c r="F350" s="162"/>
    </row>
    <row r="351" spans="6:6" ht="12.75">
      <c r="F351" s="162"/>
    </row>
    <row r="352" spans="6:6" ht="12.75">
      <c r="F352" s="162"/>
    </row>
    <row r="353" spans="6:6" ht="12.75">
      <c r="F353" s="162"/>
    </row>
    <row r="354" spans="6:6" ht="12.75">
      <c r="F354" s="162"/>
    </row>
    <row r="355" spans="6:6" ht="12.75">
      <c r="F355" s="162"/>
    </row>
    <row r="356" spans="6:6" ht="12.75">
      <c r="F356" s="162"/>
    </row>
    <row r="357" spans="6:6" ht="12.75">
      <c r="F357" s="162"/>
    </row>
    <row r="358" spans="6:6" ht="12.75">
      <c r="F358" s="162"/>
    </row>
    <row r="359" spans="6:6" ht="12.75">
      <c r="F359" s="162"/>
    </row>
    <row r="360" spans="6:6" ht="12.75">
      <c r="F360" s="162"/>
    </row>
    <row r="361" spans="6:6" ht="12.75">
      <c r="F361" s="162"/>
    </row>
    <row r="362" spans="6:6" ht="12.75">
      <c r="F362" s="162"/>
    </row>
    <row r="363" spans="6:6" ht="12.75">
      <c r="F363" s="162"/>
    </row>
    <row r="364" spans="6:6" ht="12.75">
      <c r="F364" s="162"/>
    </row>
    <row r="365" spans="6:6" ht="12.75">
      <c r="F365" s="162"/>
    </row>
    <row r="366" spans="6:6" ht="12.75">
      <c r="F366" s="162"/>
    </row>
    <row r="367" spans="6:6" ht="12.75">
      <c r="F367" s="162"/>
    </row>
    <row r="368" spans="6:6" ht="12.75">
      <c r="F368" s="162"/>
    </row>
    <row r="369" spans="6:6" ht="12.75">
      <c r="F369" s="162"/>
    </row>
    <row r="370" spans="6:6" ht="12.75">
      <c r="F370" s="162"/>
    </row>
    <row r="371" spans="6:6" ht="12.75">
      <c r="F371" s="162"/>
    </row>
    <row r="372" spans="6:6" ht="12.75">
      <c r="F372" s="162"/>
    </row>
    <row r="373" spans="6:6" ht="12.75">
      <c r="F373" s="162"/>
    </row>
    <row r="374" spans="6:6" ht="12.75">
      <c r="F374" s="162"/>
    </row>
    <row r="375" spans="6:6" ht="12.75">
      <c r="F375" s="162"/>
    </row>
    <row r="376" spans="6:6" ht="12.75">
      <c r="F376" s="162"/>
    </row>
    <row r="377" spans="6:6" ht="12.75">
      <c r="F377" s="162"/>
    </row>
    <row r="378" spans="6:6" ht="12.75">
      <c r="F378" s="162"/>
    </row>
    <row r="379" spans="6:6" ht="12.75">
      <c r="F379" s="162"/>
    </row>
    <row r="380" spans="6:6" ht="12.75">
      <c r="F380" s="162"/>
    </row>
    <row r="381" spans="6:6" ht="12.75">
      <c r="F381" s="162"/>
    </row>
    <row r="382" spans="6:6" ht="12.75">
      <c r="F382" s="162"/>
    </row>
    <row r="383" spans="6:6" ht="12.75">
      <c r="F383" s="162"/>
    </row>
    <row r="384" spans="6:6" ht="12.75">
      <c r="F384" s="162"/>
    </row>
    <row r="385" spans="6:6" ht="12.75">
      <c r="F385" s="162"/>
    </row>
    <row r="386" spans="6:6" ht="12.75">
      <c r="F386" s="162"/>
    </row>
    <row r="387" spans="6:6" ht="12.75">
      <c r="F387" s="162"/>
    </row>
    <row r="388" spans="6:6" ht="12.75">
      <c r="F388" s="162"/>
    </row>
    <row r="389" spans="6:6" ht="12.75">
      <c r="F389" s="162"/>
    </row>
    <row r="390" spans="6:6" ht="12.75">
      <c r="F390" s="162"/>
    </row>
    <row r="391" spans="6:6" ht="12.75">
      <c r="F391" s="162"/>
    </row>
    <row r="392" spans="6:6" ht="12.75">
      <c r="F392" s="162"/>
    </row>
    <row r="393" spans="6:6" ht="12.75">
      <c r="F393" s="162"/>
    </row>
    <row r="394" spans="6:6" ht="12.75">
      <c r="F394" s="162"/>
    </row>
    <row r="395" spans="6:6" ht="12.75">
      <c r="F395" s="162"/>
    </row>
    <row r="396" spans="6:6" ht="12.75">
      <c r="F396" s="162"/>
    </row>
    <row r="397" spans="6:6" ht="12.75">
      <c r="F397" s="162"/>
    </row>
    <row r="398" spans="6:6" ht="12.75">
      <c r="F398" s="162"/>
    </row>
    <row r="399" spans="6:6" ht="12.75">
      <c r="F399" s="162"/>
    </row>
    <row r="400" spans="6:6" ht="12.75">
      <c r="F400" s="162"/>
    </row>
    <row r="401" spans="6:6" ht="12.75">
      <c r="F401" s="162"/>
    </row>
    <row r="402" spans="6:6" ht="12.75">
      <c r="F402" s="162"/>
    </row>
    <row r="403" spans="6:6" ht="12.75">
      <c r="F403" s="162"/>
    </row>
    <row r="404" spans="6:6" ht="12.75">
      <c r="F404" s="162"/>
    </row>
    <row r="405" spans="6:6" ht="12.75">
      <c r="F405" s="162"/>
    </row>
    <row r="406" spans="6:6" ht="12.75">
      <c r="F406" s="162"/>
    </row>
    <row r="407" spans="6:6" ht="12.75">
      <c r="F407" s="162"/>
    </row>
    <row r="408" spans="6:6" ht="12.75">
      <c r="F408" s="162"/>
    </row>
    <row r="409" spans="6:6" ht="12.75">
      <c r="F409" s="162"/>
    </row>
    <row r="410" spans="6:6" ht="12.75">
      <c r="F410" s="162"/>
    </row>
    <row r="411" spans="6:6" ht="12.75">
      <c r="F411" s="162"/>
    </row>
    <row r="412" spans="6:6" ht="12.75">
      <c r="F412" s="162"/>
    </row>
    <row r="413" spans="6:6" ht="12.75">
      <c r="F413" s="162"/>
    </row>
    <row r="414" spans="6:6" ht="12.75">
      <c r="F414" s="162"/>
    </row>
    <row r="415" spans="6:6" ht="12.75">
      <c r="F415" s="162"/>
    </row>
    <row r="416" spans="6:6" ht="12.75">
      <c r="F416" s="162"/>
    </row>
    <row r="417" spans="6:6" ht="12.75">
      <c r="F417" s="162"/>
    </row>
    <row r="418" spans="6:6" ht="12.75">
      <c r="F418" s="162"/>
    </row>
    <row r="419" spans="6:6" ht="12.75">
      <c r="F419" s="162"/>
    </row>
    <row r="420" spans="6:6" ht="12.75">
      <c r="F420" s="162"/>
    </row>
    <row r="421" spans="6:6" ht="12.75">
      <c r="F421" s="162"/>
    </row>
    <row r="422" spans="6:6" ht="12.75">
      <c r="F422" s="162"/>
    </row>
    <row r="423" spans="6:6" ht="12.75">
      <c r="F423" s="162"/>
    </row>
    <row r="424" spans="6:6" ht="12.75">
      <c r="F424" s="162"/>
    </row>
    <row r="425" spans="6:6" ht="12.75">
      <c r="F425" s="162"/>
    </row>
    <row r="426" spans="6:6" ht="12.75">
      <c r="F426" s="162"/>
    </row>
    <row r="427" spans="6:6" ht="12.75">
      <c r="F427" s="162"/>
    </row>
    <row r="428" spans="6:6" ht="12.75">
      <c r="F428" s="162"/>
    </row>
    <row r="429" spans="6:6" ht="12.75">
      <c r="F429" s="162"/>
    </row>
    <row r="430" spans="6:6" ht="12.75">
      <c r="F430" s="162"/>
    </row>
    <row r="431" spans="6:6" ht="12.75">
      <c r="F431" s="162"/>
    </row>
    <row r="432" spans="6:6" ht="12.75">
      <c r="F432" s="162"/>
    </row>
    <row r="433" spans="6:6" ht="12.75">
      <c r="F433" s="162"/>
    </row>
    <row r="434" spans="6:6" ht="12.75">
      <c r="F434" s="162"/>
    </row>
    <row r="435" spans="6:6" ht="12.75">
      <c r="F435" s="162"/>
    </row>
    <row r="436" spans="6:6" ht="12.75">
      <c r="F436" s="162"/>
    </row>
    <row r="437" spans="6:6" ht="12.75">
      <c r="F437" s="162"/>
    </row>
    <row r="438" spans="6:6" ht="12.75">
      <c r="F438" s="162"/>
    </row>
    <row r="439" spans="6:6" ht="12.75">
      <c r="F439" s="162"/>
    </row>
    <row r="440" spans="6:6" ht="12.75">
      <c r="F440" s="162"/>
    </row>
    <row r="441" spans="6:6" ht="12.75">
      <c r="F441" s="162"/>
    </row>
    <row r="442" spans="6:6" ht="12.75">
      <c r="F442" s="162"/>
    </row>
    <row r="443" spans="6:6" ht="12.75">
      <c r="F443" s="162"/>
    </row>
    <row r="444" spans="6:6" ht="12.75">
      <c r="F444" s="162"/>
    </row>
    <row r="445" spans="6:6" ht="12.75">
      <c r="F445" s="162"/>
    </row>
    <row r="446" spans="6:6" ht="12.75">
      <c r="F446" s="162"/>
    </row>
    <row r="447" spans="6:6" ht="12.75">
      <c r="F447" s="162"/>
    </row>
    <row r="448" spans="6:6" ht="12.75">
      <c r="F448" s="162"/>
    </row>
    <row r="449" spans="6:6" ht="12.75">
      <c r="F449" s="162"/>
    </row>
    <row r="450" spans="6:6" ht="12.75">
      <c r="F450" s="162"/>
    </row>
    <row r="451" spans="6:6" ht="12.75">
      <c r="F451" s="162"/>
    </row>
    <row r="452" spans="6:6" ht="12.75">
      <c r="F452" s="162"/>
    </row>
    <row r="453" spans="6:6" ht="12.75">
      <c r="F453" s="162"/>
    </row>
    <row r="454" spans="6:6" ht="12.75">
      <c r="F454" s="162"/>
    </row>
    <row r="455" spans="6:6" ht="12.75">
      <c r="F455" s="162"/>
    </row>
    <row r="456" spans="6:6" ht="12.75">
      <c r="F456" s="162"/>
    </row>
    <row r="457" spans="6:6" ht="12.75">
      <c r="F457" s="162"/>
    </row>
    <row r="458" spans="6:6" ht="12.75">
      <c r="F458" s="162"/>
    </row>
    <row r="459" spans="6:6" ht="12.75">
      <c r="F459" s="162"/>
    </row>
    <row r="460" spans="6:6" ht="12.75">
      <c r="F460" s="162"/>
    </row>
    <row r="461" spans="6:6" ht="12.75">
      <c r="F461" s="162"/>
    </row>
    <row r="462" spans="6:6" ht="12.75">
      <c r="F462" s="162"/>
    </row>
    <row r="463" spans="6:6" ht="12.75">
      <c r="F463" s="162"/>
    </row>
    <row r="464" spans="6:6" ht="12.75">
      <c r="F464" s="162"/>
    </row>
    <row r="465" spans="6:6" ht="12.75">
      <c r="F465" s="162"/>
    </row>
    <row r="466" spans="6:6" ht="12.75">
      <c r="F466" s="162"/>
    </row>
    <row r="467" spans="6:6" ht="12.75">
      <c r="F467" s="162"/>
    </row>
    <row r="468" spans="6:6" ht="12.75">
      <c r="F468" s="162"/>
    </row>
    <row r="469" spans="6:6" ht="12.75">
      <c r="F469" s="162"/>
    </row>
    <row r="470" spans="6:6" ht="12.75">
      <c r="F470" s="162"/>
    </row>
    <row r="471" spans="6:6" ht="12.75">
      <c r="F471" s="162"/>
    </row>
    <row r="472" spans="6:6" ht="12.75">
      <c r="F472" s="162"/>
    </row>
    <row r="473" spans="6:6" ht="12.75">
      <c r="F473" s="162"/>
    </row>
    <row r="474" spans="6:6" ht="12.75">
      <c r="F474" s="162"/>
    </row>
    <row r="475" spans="6:6" ht="12.75">
      <c r="F475" s="162"/>
    </row>
    <row r="476" spans="6:6" ht="12.75">
      <c r="F476" s="162"/>
    </row>
    <row r="477" spans="6:6" ht="12.75">
      <c r="F477" s="162"/>
    </row>
    <row r="478" spans="6:6" ht="12.75">
      <c r="F478" s="162"/>
    </row>
    <row r="479" spans="6:6" ht="12.75">
      <c r="F479" s="162"/>
    </row>
    <row r="480" spans="6:6" ht="12.75">
      <c r="F480" s="162"/>
    </row>
    <row r="481" spans="6:6" ht="12.75">
      <c r="F481" s="162"/>
    </row>
    <row r="482" spans="6:6" ht="12.75">
      <c r="F482" s="162"/>
    </row>
    <row r="483" spans="6:6" ht="12.75">
      <c r="F483" s="162"/>
    </row>
    <row r="484" spans="6:6" ht="12.75">
      <c r="F484" s="162"/>
    </row>
    <row r="485" spans="6:6" ht="12.75">
      <c r="F485" s="162"/>
    </row>
    <row r="486" spans="6:6" ht="12.75">
      <c r="F486" s="162"/>
    </row>
    <row r="487" spans="6:6" ht="12.75">
      <c r="F487" s="162"/>
    </row>
    <row r="488" spans="6:6" ht="12.75">
      <c r="F488" s="162"/>
    </row>
    <row r="489" spans="6:6" ht="12.75">
      <c r="F489" s="162"/>
    </row>
    <row r="490" spans="6:6" ht="12.75">
      <c r="F490" s="162"/>
    </row>
    <row r="491" spans="6:6" ht="12.75">
      <c r="F491" s="162"/>
    </row>
    <row r="492" spans="6:6" ht="12.75">
      <c r="F492" s="162"/>
    </row>
    <row r="493" spans="6:6" ht="12.75">
      <c r="F493" s="162"/>
    </row>
    <row r="494" spans="6:6" ht="12.75">
      <c r="F494" s="162"/>
    </row>
    <row r="495" spans="6:6" ht="12.75">
      <c r="F495" s="162"/>
    </row>
    <row r="496" spans="6:6" ht="12.75">
      <c r="F496" s="162"/>
    </row>
    <row r="497" spans="6:6" ht="12.75">
      <c r="F497" s="162"/>
    </row>
    <row r="498" spans="6:6" ht="12.75">
      <c r="F498" s="162"/>
    </row>
    <row r="499" spans="6:6" ht="12.75">
      <c r="F499" s="162"/>
    </row>
    <row r="500" spans="6:6" ht="12.75">
      <c r="F500" s="162"/>
    </row>
    <row r="501" spans="6:6" ht="12.75">
      <c r="F501" s="162"/>
    </row>
    <row r="502" spans="6:6" ht="12.75">
      <c r="F502" s="162"/>
    </row>
    <row r="503" spans="6:6" ht="12.75">
      <c r="F503" s="162"/>
    </row>
    <row r="504" spans="6:6" ht="12.75">
      <c r="F504" s="162"/>
    </row>
    <row r="505" spans="6:6" ht="12.75">
      <c r="F505" s="162"/>
    </row>
    <row r="506" spans="6:6" ht="12.75">
      <c r="F506" s="162"/>
    </row>
    <row r="507" spans="6:6" ht="12.75">
      <c r="F507" s="162"/>
    </row>
    <row r="508" spans="6:6" ht="12.75">
      <c r="F508" s="162"/>
    </row>
    <row r="509" spans="6:6" ht="12.75">
      <c r="F509" s="162"/>
    </row>
    <row r="510" spans="6:6" ht="12.75">
      <c r="F510" s="162"/>
    </row>
    <row r="511" spans="6:6" ht="12.75">
      <c r="F511" s="162"/>
    </row>
    <row r="512" spans="6:6" ht="12.75">
      <c r="F512" s="162"/>
    </row>
    <row r="513" spans="6:6" ht="12.75">
      <c r="F513" s="162"/>
    </row>
    <row r="514" spans="6:6" ht="12.75">
      <c r="F514" s="162"/>
    </row>
    <row r="515" spans="6:6" ht="12.75">
      <c r="F515" s="162"/>
    </row>
    <row r="516" spans="6:6" ht="12.75">
      <c r="F516" s="162"/>
    </row>
    <row r="517" spans="6:6" ht="12.75">
      <c r="F517" s="162"/>
    </row>
    <row r="518" spans="6:6" ht="12.75">
      <c r="F518" s="162"/>
    </row>
    <row r="519" spans="6:6" ht="12.75">
      <c r="F519" s="162"/>
    </row>
    <row r="520" spans="6:6" ht="12.75">
      <c r="F520" s="162"/>
    </row>
    <row r="521" spans="6:6" ht="12.75">
      <c r="F521" s="162"/>
    </row>
    <row r="522" spans="6:6" ht="12.75">
      <c r="F522" s="162"/>
    </row>
    <row r="523" spans="6:6" ht="12.75">
      <c r="F523" s="162"/>
    </row>
    <row r="524" spans="6:6" ht="12.75">
      <c r="F524" s="162"/>
    </row>
    <row r="525" spans="6:6" ht="12.75">
      <c r="F525" s="162"/>
    </row>
    <row r="526" spans="6:6" ht="12.75">
      <c r="F526" s="162"/>
    </row>
    <row r="527" spans="6:6" ht="12.75">
      <c r="F527" s="162"/>
    </row>
    <row r="528" spans="6:6" ht="12.75">
      <c r="F528" s="162"/>
    </row>
    <row r="529" spans="6:6" ht="12.75">
      <c r="F529" s="162"/>
    </row>
    <row r="530" spans="6:6" ht="12.75">
      <c r="F530" s="162"/>
    </row>
    <row r="531" spans="6:6" ht="12.75">
      <c r="F531" s="162"/>
    </row>
    <row r="532" spans="6:6" ht="12.75">
      <c r="F532" s="162"/>
    </row>
    <row r="533" spans="6:6" ht="12.75">
      <c r="F533" s="162"/>
    </row>
    <row r="534" spans="6:6" ht="12.75">
      <c r="F534" s="162"/>
    </row>
    <row r="535" spans="6:6" ht="12.75">
      <c r="F535" s="162"/>
    </row>
    <row r="536" spans="6:6" ht="12.75">
      <c r="F536" s="162"/>
    </row>
    <row r="537" spans="6:6" ht="12.75">
      <c r="F537" s="162"/>
    </row>
    <row r="538" spans="6:6" ht="12.75">
      <c r="F538" s="162"/>
    </row>
    <row r="539" spans="6:6" ht="12.75">
      <c r="F539" s="162"/>
    </row>
    <row r="540" spans="6:6" ht="12.75">
      <c r="F540" s="162"/>
    </row>
    <row r="541" spans="6:6" ht="12.75">
      <c r="F541" s="162"/>
    </row>
    <row r="542" spans="6:6" ht="12.75">
      <c r="F542" s="162"/>
    </row>
    <row r="543" spans="6:6" ht="12.75">
      <c r="F543" s="162"/>
    </row>
    <row r="544" spans="6:6" ht="12.75">
      <c r="F544" s="162"/>
    </row>
    <row r="545" spans="6:6" ht="12.75">
      <c r="F545" s="162"/>
    </row>
    <row r="546" spans="6:6" ht="12.75">
      <c r="F546" s="162"/>
    </row>
    <row r="547" spans="6:6" ht="12.75">
      <c r="F547" s="162"/>
    </row>
    <row r="548" spans="6:6" ht="12.75">
      <c r="F548" s="162"/>
    </row>
    <row r="549" spans="6:6" ht="12.75">
      <c r="F549" s="162"/>
    </row>
    <row r="550" spans="6:6" ht="12.75">
      <c r="F550" s="162"/>
    </row>
    <row r="551" spans="6:6" ht="12.75">
      <c r="F551" s="162"/>
    </row>
    <row r="552" spans="6:6" ht="12.75">
      <c r="F552" s="162"/>
    </row>
    <row r="553" spans="6:6" ht="12.75">
      <c r="F553" s="162"/>
    </row>
    <row r="554" spans="6:6" ht="12.75">
      <c r="F554" s="162"/>
    </row>
    <row r="555" spans="6:6" ht="12.75">
      <c r="F555" s="162"/>
    </row>
    <row r="556" spans="6:6" ht="12.75">
      <c r="F556" s="162"/>
    </row>
    <row r="557" spans="6:6" ht="12.75">
      <c r="F557" s="162"/>
    </row>
    <row r="558" spans="6:6" ht="12.75">
      <c r="F558" s="162"/>
    </row>
    <row r="559" spans="6:6" ht="12.75">
      <c r="F559" s="162"/>
    </row>
    <row r="560" spans="6:6" ht="12.75">
      <c r="F560" s="162"/>
    </row>
    <row r="561" spans="6:6" ht="12.75">
      <c r="F561" s="162"/>
    </row>
    <row r="562" spans="6:6" ht="12.75">
      <c r="F562" s="162"/>
    </row>
    <row r="563" spans="6:6" ht="12.75">
      <c r="F563" s="162"/>
    </row>
    <row r="564" spans="6:6" ht="12.75">
      <c r="F564" s="162"/>
    </row>
    <row r="565" spans="6:6" ht="12.75">
      <c r="F565" s="162"/>
    </row>
    <row r="566" spans="6:6" ht="12.75">
      <c r="F566" s="162"/>
    </row>
    <row r="567" spans="6:6" ht="12.75">
      <c r="F567" s="162"/>
    </row>
    <row r="568" spans="6:6" ht="12.75">
      <c r="F568" s="162"/>
    </row>
    <row r="569" spans="6:6" ht="12.75">
      <c r="F569" s="162"/>
    </row>
    <row r="570" spans="6:6" ht="12.75">
      <c r="F570" s="162"/>
    </row>
    <row r="571" spans="6:6" ht="12.75">
      <c r="F571" s="162"/>
    </row>
    <row r="572" spans="6:6" ht="12.75">
      <c r="F572" s="162"/>
    </row>
    <row r="573" spans="6:6" ht="12.75">
      <c r="F573" s="162"/>
    </row>
    <row r="574" spans="6:6" ht="12.75">
      <c r="F574" s="162"/>
    </row>
    <row r="575" spans="6:6" ht="12.75">
      <c r="F575" s="162"/>
    </row>
    <row r="576" spans="6:6" ht="12.75">
      <c r="F576" s="162"/>
    </row>
    <row r="577" spans="6:6" ht="12.75">
      <c r="F577" s="162"/>
    </row>
    <row r="578" spans="6:6" ht="12.75">
      <c r="F578" s="162"/>
    </row>
    <row r="579" spans="6:6" ht="12.75">
      <c r="F579" s="162"/>
    </row>
    <row r="580" spans="6:6" ht="12.75">
      <c r="F580" s="162"/>
    </row>
    <row r="581" spans="6:6" ht="12.75">
      <c r="F581" s="162"/>
    </row>
    <row r="582" spans="6:6" ht="12.75">
      <c r="F582" s="162"/>
    </row>
    <row r="583" spans="6:6" ht="12.75">
      <c r="F583" s="162"/>
    </row>
    <row r="584" spans="6:6" ht="12.75">
      <c r="F584" s="162"/>
    </row>
    <row r="585" spans="6:6" ht="12.75">
      <c r="F585" s="162"/>
    </row>
    <row r="586" spans="6:6" ht="12.75">
      <c r="F586" s="162"/>
    </row>
    <row r="587" spans="6:6" ht="12.75">
      <c r="F587" s="162"/>
    </row>
    <row r="588" spans="6:6" ht="12.75">
      <c r="F588" s="162"/>
    </row>
    <row r="589" spans="6:6" ht="12.75">
      <c r="F589" s="162"/>
    </row>
    <row r="590" spans="6:6" ht="12.75">
      <c r="F590" s="162"/>
    </row>
    <row r="591" spans="6:6" ht="12.75">
      <c r="F591" s="162"/>
    </row>
    <row r="592" spans="6:6" ht="12.75">
      <c r="F592" s="162"/>
    </row>
    <row r="593" spans="6:6" ht="12.75">
      <c r="F593" s="162"/>
    </row>
    <row r="594" spans="6:6" ht="12.75">
      <c r="F594" s="162"/>
    </row>
    <row r="595" spans="6:6" ht="12.75">
      <c r="F595" s="162"/>
    </row>
    <row r="596" spans="6:6" ht="12.75">
      <c r="F596" s="162"/>
    </row>
    <row r="597" spans="6:6" ht="12.75">
      <c r="F597" s="162"/>
    </row>
    <row r="598" spans="6:6" ht="12.75">
      <c r="F598" s="162"/>
    </row>
    <row r="599" spans="6:6" ht="12.75">
      <c r="F599" s="162"/>
    </row>
    <row r="600" spans="6:6" ht="12.75">
      <c r="F600" s="162"/>
    </row>
    <row r="601" spans="6:6" ht="12.75">
      <c r="F601" s="162"/>
    </row>
    <row r="602" spans="6:6" ht="12.75">
      <c r="F602" s="162"/>
    </row>
    <row r="603" spans="6:6" ht="12.75">
      <c r="F603" s="162"/>
    </row>
    <row r="604" spans="6:6" ht="12.75">
      <c r="F604" s="162"/>
    </row>
    <row r="605" spans="6:6" ht="12.75">
      <c r="F605" s="162"/>
    </row>
    <row r="606" spans="6:6" ht="12.75">
      <c r="F606" s="162"/>
    </row>
    <row r="607" spans="6:6" ht="12.75">
      <c r="F607" s="162"/>
    </row>
    <row r="608" spans="6:6" ht="12.75">
      <c r="F608" s="162"/>
    </row>
    <row r="609" spans="6:6" ht="12.75">
      <c r="F609" s="162"/>
    </row>
    <row r="610" spans="6:6" ht="12.75">
      <c r="F610" s="162"/>
    </row>
    <row r="611" spans="6:6" ht="12.75">
      <c r="F611" s="162"/>
    </row>
    <row r="612" spans="6:6" ht="12.75">
      <c r="F612" s="162"/>
    </row>
    <row r="613" spans="6:6" ht="12.75">
      <c r="F613" s="162"/>
    </row>
    <row r="614" spans="6:6" ht="12.75">
      <c r="F614" s="162"/>
    </row>
    <row r="615" spans="6:6" ht="12.75">
      <c r="F615" s="162"/>
    </row>
    <row r="616" spans="6:6" ht="12.75">
      <c r="F616" s="162"/>
    </row>
    <row r="617" spans="6:6" ht="12.75">
      <c r="F617" s="162"/>
    </row>
    <row r="618" spans="6:6" ht="12.75">
      <c r="F618" s="162"/>
    </row>
    <row r="619" spans="6:6" ht="12.75">
      <c r="F619" s="162"/>
    </row>
    <row r="620" spans="6:6" ht="12.75">
      <c r="F620" s="162"/>
    </row>
    <row r="621" spans="6:6" ht="12.75">
      <c r="F621" s="162"/>
    </row>
    <row r="622" spans="6:6" ht="12.75">
      <c r="F622" s="162"/>
    </row>
    <row r="623" spans="6:6" ht="12.75">
      <c r="F623" s="162"/>
    </row>
    <row r="624" spans="6:6" ht="12.75">
      <c r="F624" s="162"/>
    </row>
    <row r="625" spans="6:6" ht="12.75">
      <c r="F625" s="162"/>
    </row>
    <row r="626" spans="6:6" ht="12.75">
      <c r="F626" s="162"/>
    </row>
    <row r="627" spans="6:6" ht="12.75">
      <c r="F627" s="162"/>
    </row>
    <row r="628" spans="6:6" ht="12.75">
      <c r="F628" s="162"/>
    </row>
    <row r="629" spans="6:6" ht="12.75">
      <c r="F629" s="162"/>
    </row>
    <row r="630" spans="6:6" ht="12.75">
      <c r="F630" s="162"/>
    </row>
    <row r="631" spans="6:6" ht="12.75">
      <c r="F631" s="162"/>
    </row>
    <row r="632" spans="6:6" ht="12.75">
      <c r="F632" s="162"/>
    </row>
    <row r="633" spans="6:6" ht="12.75">
      <c r="F633" s="162"/>
    </row>
    <row r="634" spans="6:6" ht="12.75">
      <c r="F634" s="162"/>
    </row>
    <row r="635" spans="6:6" ht="12.75">
      <c r="F635" s="162"/>
    </row>
    <row r="636" spans="6:6" ht="12.75">
      <c r="F636" s="162"/>
    </row>
    <row r="637" spans="6:6" ht="12.75">
      <c r="F637" s="162"/>
    </row>
    <row r="638" spans="6:6" ht="12.75">
      <c r="F638" s="162"/>
    </row>
    <row r="639" spans="6:6" ht="12.75">
      <c r="F639" s="162"/>
    </row>
    <row r="640" spans="6:6" ht="12.75">
      <c r="F640" s="162"/>
    </row>
    <row r="641" spans="6:6" ht="12.75">
      <c r="F641" s="162"/>
    </row>
    <row r="642" spans="6:6" ht="12.75">
      <c r="F642" s="162"/>
    </row>
    <row r="643" spans="6:6" ht="12.75">
      <c r="F643" s="162"/>
    </row>
    <row r="644" spans="6:6" ht="12.75">
      <c r="F644" s="162"/>
    </row>
    <row r="645" spans="6:6" ht="12.75">
      <c r="F645" s="162"/>
    </row>
    <row r="646" spans="6:6" ht="12.75">
      <c r="F646" s="162"/>
    </row>
    <row r="647" spans="6:6" ht="12.75">
      <c r="F647" s="162"/>
    </row>
    <row r="648" spans="6:6" ht="12.75">
      <c r="F648" s="162"/>
    </row>
    <row r="649" spans="6:6" ht="12.75">
      <c r="F649" s="162"/>
    </row>
    <row r="650" spans="6:6" ht="12.75">
      <c r="F650" s="162"/>
    </row>
    <row r="651" spans="6:6" ht="12.75">
      <c r="F651" s="162"/>
    </row>
    <row r="652" spans="6:6" ht="12.75">
      <c r="F652" s="162"/>
    </row>
    <row r="653" spans="6:6" ht="12.75">
      <c r="F653" s="162"/>
    </row>
    <row r="654" spans="6:6" ht="12.75">
      <c r="F654" s="162"/>
    </row>
    <row r="655" spans="6:6" ht="12.75">
      <c r="F655" s="162"/>
    </row>
    <row r="656" spans="6:6" ht="12.75">
      <c r="F656" s="162"/>
    </row>
    <row r="657" spans="6:6" ht="12.75">
      <c r="F657" s="162"/>
    </row>
    <row r="658" spans="6:6" ht="12.75">
      <c r="F658" s="162"/>
    </row>
    <row r="659" spans="6:6" ht="12.75">
      <c r="F659" s="162"/>
    </row>
    <row r="660" spans="6:6" ht="12.75">
      <c r="F660" s="162"/>
    </row>
    <row r="661" spans="6:6" ht="12.75">
      <c r="F661" s="162"/>
    </row>
    <row r="662" spans="6:6" ht="12.75">
      <c r="F662" s="162"/>
    </row>
    <row r="663" spans="6:6" ht="12.75">
      <c r="F663" s="162"/>
    </row>
    <row r="664" spans="6:6" ht="12.75">
      <c r="F664" s="162"/>
    </row>
    <row r="665" spans="6:6" ht="12.75">
      <c r="F665" s="162"/>
    </row>
    <row r="666" spans="6:6" ht="12.75">
      <c r="F666" s="162"/>
    </row>
    <row r="667" spans="6:6" ht="12.75">
      <c r="F667" s="162"/>
    </row>
    <row r="668" spans="6:6" ht="12.75">
      <c r="F668" s="162"/>
    </row>
    <row r="669" spans="6:6" ht="12.75">
      <c r="F669" s="162"/>
    </row>
    <row r="670" spans="6:6" ht="12.75">
      <c r="F670" s="162"/>
    </row>
    <row r="671" spans="6:6" ht="12.75">
      <c r="F671" s="162"/>
    </row>
    <row r="672" spans="6:6" ht="12.75">
      <c r="F672" s="162"/>
    </row>
    <row r="673" spans="6:6" ht="12.75">
      <c r="F673" s="162"/>
    </row>
    <row r="674" spans="6:6" ht="12.75">
      <c r="F674" s="162"/>
    </row>
    <row r="675" spans="6:6" ht="12.75">
      <c r="F675" s="162"/>
    </row>
    <row r="676" spans="6:6" ht="12.75">
      <c r="F676" s="162"/>
    </row>
    <row r="677" spans="6:6" ht="12.75">
      <c r="F677" s="162"/>
    </row>
    <row r="678" spans="6:6" ht="12.75">
      <c r="F678" s="162"/>
    </row>
    <row r="679" spans="6:6" ht="12.75">
      <c r="F679" s="162"/>
    </row>
    <row r="680" spans="6:6" ht="12.75">
      <c r="F680" s="162"/>
    </row>
    <row r="681" spans="6:6" ht="12.75">
      <c r="F681" s="162"/>
    </row>
    <row r="682" spans="6:6" ht="12.75">
      <c r="F682" s="162"/>
    </row>
    <row r="683" spans="6:6" ht="12.75">
      <c r="F683" s="162"/>
    </row>
    <row r="684" spans="6:6" ht="12.75">
      <c r="F684" s="162"/>
    </row>
    <row r="685" spans="6:6" ht="12.75">
      <c r="F685" s="162"/>
    </row>
    <row r="686" spans="6:6" ht="12.75">
      <c r="F686" s="162"/>
    </row>
    <row r="687" spans="6:6" ht="12.75">
      <c r="F687" s="162"/>
    </row>
    <row r="688" spans="6:6" ht="12.75">
      <c r="F688" s="162"/>
    </row>
    <row r="689" spans="6:6" ht="12.75">
      <c r="F689" s="162"/>
    </row>
    <row r="690" spans="6:6" ht="12.75">
      <c r="F690" s="162"/>
    </row>
    <row r="691" spans="6:6" ht="12.75">
      <c r="F691" s="162"/>
    </row>
    <row r="692" spans="6:6" ht="12.75">
      <c r="F692" s="162"/>
    </row>
    <row r="693" spans="6:6" ht="12.75">
      <c r="F693" s="162"/>
    </row>
    <row r="694" spans="6:6" ht="12.75">
      <c r="F694" s="162"/>
    </row>
    <row r="695" spans="6:6" ht="12.75">
      <c r="F695" s="162"/>
    </row>
    <row r="696" spans="6:6" ht="12.75">
      <c r="F696" s="162"/>
    </row>
    <row r="697" spans="6:6" ht="12.75">
      <c r="F697" s="162"/>
    </row>
    <row r="698" spans="6:6" ht="12.75">
      <c r="F698" s="162"/>
    </row>
    <row r="699" spans="6:6" ht="12.75">
      <c r="F699" s="162"/>
    </row>
    <row r="700" spans="6:6" ht="12.75">
      <c r="F700" s="162"/>
    </row>
    <row r="701" spans="6:6" ht="12.75">
      <c r="F701" s="162"/>
    </row>
    <row r="702" spans="6:6" ht="12.75">
      <c r="F702" s="162"/>
    </row>
    <row r="703" spans="6:6" ht="12.75">
      <c r="F703" s="162"/>
    </row>
    <row r="704" spans="6:6" ht="12.75">
      <c r="F704" s="162"/>
    </row>
    <row r="705" spans="6:6" ht="12.75">
      <c r="F705" s="162"/>
    </row>
    <row r="706" spans="6:6" ht="12.75">
      <c r="F706" s="162"/>
    </row>
    <row r="707" spans="6:6" ht="12.75">
      <c r="F707" s="162"/>
    </row>
    <row r="708" spans="6:6" ht="12.75">
      <c r="F708" s="162"/>
    </row>
    <row r="709" spans="6:6" ht="12.75">
      <c r="F709" s="162"/>
    </row>
    <row r="710" spans="6:6" ht="12.75">
      <c r="F710" s="162"/>
    </row>
    <row r="711" spans="6:6" ht="12.75">
      <c r="F711" s="162"/>
    </row>
    <row r="712" spans="6:6" ht="12.75">
      <c r="F712" s="162"/>
    </row>
    <row r="713" spans="6:6" ht="12.75">
      <c r="F713" s="162"/>
    </row>
    <row r="714" spans="6:6" ht="12.75">
      <c r="F714" s="162"/>
    </row>
    <row r="715" spans="6:6" ht="12.75">
      <c r="F715" s="162"/>
    </row>
    <row r="716" spans="6:6" ht="12.75">
      <c r="F716" s="162"/>
    </row>
    <row r="717" spans="6:6" ht="12.75">
      <c r="F717" s="162"/>
    </row>
    <row r="718" spans="6:6" ht="12.75">
      <c r="F718" s="162"/>
    </row>
    <row r="719" spans="6:6" ht="12.75">
      <c r="F719" s="162"/>
    </row>
    <row r="720" spans="6:6" ht="12.75">
      <c r="F720" s="162"/>
    </row>
    <row r="721" spans="6:6" ht="12.75">
      <c r="F721" s="162"/>
    </row>
    <row r="722" spans="6:6" ht="12.75">
      <c r="F722" s="162"/>
    </row>
    <row r="723" spans="6:6" ht="12.75">
      <c r="F723" s="162"/>
    </row>
    <row r="724" spans="6:6" ht="12.75">
      <c r="F724" s="162"/>
    </row>
    <row r="725" spans="6:6" ht="12.75">
      <c r="F725" s="162"/>
    </row>
    <row r="726" spans="6:6" ht="12.75">
      <c r="F726" s="162"/>
    </row>
    <row r="727" spans="6:6" ht="12.75">
      <c r="F727" s="162"/>
    </row>
    <row r="728" spans="6:6" ht="12.75">
      <c r="F728" s="162"/>
    </row>
    <row r="729" spans="6:6" ht="12.75">
      <c r="F729" s="162"/>
    </row>
    <row r="730" spans="6:6" ht="12.75">
      <c r="F730" s="162"/>
    </row>
    <row r="731" spans="6:6" ht="12.75">
      <c r="F731" s="162"/>
    </row>
    <row r="732" spans="6:6" ht="12.75">
      <c r="F732" s="162"/>
    </row>
    <row r="733" spans="6:6" ht="12.75">
      <c r="F733" s="162"/>
    </row>
    <row r="734" spans="6:6" ht="12.75">
      <c r="F734" s="162"/>
    </row>
    <row r="735" spans="6:6" ht="12.75">
      <c r="F735" s="162"/>
    </row>
    <row r="736" spans="6:6" ht="12.75">
      <c r="F736" s="162"/>
    </row>
    <row r="737" spans="6:6" ht="12.75">
      <c r="F737" s="162"/>
    </row>
    <row r="738" spans="6:6" ht="12.75">
      <c r="F738" s="162"/>
    </row>
    <row r="739" spans="6:6" ht="12.75">
      <c r="F739" s="162"/>
    </row>
    <row r="740" spans="6:6" ht="12.75">
      <c r="F740" s="162"/>
    </row>
    <row r="741" spans="6:6" ht="12.75">
      <c r="F741" s="162"/>
    </row>
    <row r="742" spans="6:6" ht="12.75">
      <c r="F742" s="162"/>
    </row>
    <row r="743" spans="6:6" ht="12.75">
      <c r="F743" s="162"/>
    </row>
    <row r="744" spans="6:6" ht="12.75">
      <c r="F744" s="162"/>
    </row>
    <row r="745" spans="6:6" ht="12.75">
      <c r="F745" s="162"/>
    </row>
    <row r="746" spans="6:6" ht="12.75">
      <c r="F746" s="162"/>
    </row>
    <row r="747" spans="6:6" ht="12.75">
      <c r="F747" s="162"/>
    </row>
    <row r="748" spans="6:6" ht="12.75">
      <c r="F748" s="162"/>
    </row>
    <row r="749" spans="6:6" ht="12.75">
      <c r="F749" s="162"/>
    </row>
    <row r="750" spans="6:6" ht="12.75">
      <c r="F750" s="162"/>
    </row>
    <row r="751" spans="6:6" ht="12.75">
      <c r="F751" s="162"/>
    </row>
    <row r="752" spans="6:6" ht="12.75">
      <c r="F752" s="162"/>
    </row>
    <row r="753" spans="6:6" ht="12.75">
      <c r="F753" s="162"/>
    </row>
    <row r="754" spans="6:6" ht="12.75">
      <c r="F754" s="162"/>
    </row>
    <row r="755" spans="6:6" ht="12.75">
      <c r="F755" s="162"/>
    </row>
    <row r="756" spans="6:6" ht="12.75">
      <c r="F756" s="162"/>
    </row>
    <row r="757" spans="6:6" ht="12.75">
      <c r="F757" s="162"/>
    </row>
    <row r="758" spans="6:6" ht="12.75">
      <c r="F758" s="162"/>
    </row>
    <row r="759" spans="6:6" ht="12.75">
      <c r="F759" s="162"/>
    </row>
    <row r="760" spans="6:6" ht="12.75">
      <c r="F760" s="162"/>
    </row>
    <row r="761" spans="6:6" ht="12.75">
      <c r="F761" s="162"/>
    </row>
    <row r="762" spans="6:6" ht="12.75">
      <c r="F762" s="162"/>
    </row>
    <row r="763" spans="6:6" ht="12.75">
      <c r="F763" s="162"/>
    </row>
    <row r="764" spans="6:6" ht="12.75">
      <c r="F764" s="162"/>
    </row>
    <row r="765" spans="6:6" ht="12.75">
      <c r="F765" s="162"/>
    </row>
    <row r="766" spans="6:6" ht="12.75">
      <c r="F766" s="162"/>
    </row>
    <row r="767" spans="6:6" ht="12.75">
      <c r="F767" s="162"/>
    </row>
    <row r="768" spans="6:6" ht="12.75">
      <c r="F768" s="162"/>
    </row>
    <row r="769" spans="6:6" ht="12.75">
      <c r="F769" s="162"/>
    </row>
    <row r="770" spans="6:6" ht="12.75">
      <c r="F770" s="162"/>
    </row>
    <row r="771" spans="6:6" ht="12.75">
      <c r="F771" s="162"/>
    </row>
    <row r="772" spans="6:6" ht="12.75">
      <c r="F772" s="162"/>
    </row>
    <row r="773" spans="6:6" ht="12.75">
      <c r="F773" s="162"/>
    </row>
    <row r="774" spans="6:6" ht="12.75">
      <c r="F774" s="162"/>
    </row>
    <row r="775" spans="6:6" ht="12.75">
      <c r="F775" s="162"/>
    </row>
    <row r="776" spans="6:6" ht="12.75">
      <c r="F776" s="162"/>
    </row>
    <row r="777" spans="6:6" ht="12.75">
      <c r="F777" s="162"/>
    </row>
    <row r="778" spans="6:6" ht="12.75">
      <c r="F778" s="162"/>
    </row>
    <row r="779" spans="6:6" ht="12.75">
      <c r="F779" s="162"/>
    </row>
    <row r="780" spans="6:6" ht="12.75">
      <c r="F780" s="162"/>
    </row>
    <row r="781" spans="6:6" ht="12.75">
      <c r="F781" s="162"/>
    </row>
    <row r="782" spans="6:6" ht="12.75">
      <c r="F782" s="162"/>
    </row>
    <row r="783" spans="6:6" ht="12.75">
      <c r="F783" s="162"/>
    </row>
    <row r="784" spans="6:6" ht="12.75">
      <c r="F784" s="162"/>
    </row>
    <row r="785" spans="6:6" ht="12.75">
      <c r="F785" s="162"/>
    </row>
    <row r="786" spans="6:6" ht="12.75">
      <c r="F786" s="162"/>
    </row>
    <row r="787" spans="6:6" ht="12.75">
      <c r="F787" s="162"/>
    </row>
    <row r="788" spans="6:6" ht="12.75">
      <c r="F788" s="162"/>
    </row>
    <row r="789" spans="6:6" ht="12.75">
      <c r="F789" s="162"/>
    </row>
    <row r="790" spans="6:6" ht="12.75">
      <c r="F790" s="162"/>
    </row>
    <row r="791" spans="6:6" ht="12.75">
      <c r="F791" s="162"/>
    </row>
    <row r="792" spans="6:6" ht="12.75">
      <c r="F792" s="162"/>
    </row>
    <row r="793" spans="6:6" ht="12.75">
      <c r="F793" s="162"/>
    </row>
    <row r="794" spans="6:6" ht="12.75">
      <c r="F794" s="162"/>
    </row>
    <row r="795" spans="6:6" ht="12.75">
      <c r="F795" s="162"/>
    </row>
    <row r="796" spans="6:6" ht="12.75">
      <c r="F796" s="162"/>
    </row>
    <row r="797" spans="6:6" ht="12.75">
      <c r="F797" s="162"/>
    </row>
    <row r="798" spans="6:6" ht="12.75">
      <c r="F798" s="162"/>
    </row>
    <row r="799" spans="6:6" ht="12.75">
      <c r="F799" s="162"/>
    </row>
    <row r="800" spans="6:6" ht="12.75">
      <c r="F800" s="162"/>
    </row>
    <row r="801" spans="6:6" ht="12.75">
      <c r="F801" s="162"/>
    </row>
    <row r="802" spans="6:6" ht="12.75">
      <c r="F802" s="162"/>
    </row>
    <row r="803" spans="6:6" ht="12.75">
      <c r="F803" s="162"/>
    </row>
    <row r="804" spans="6:6" ht="12.75">
      <c r="F804" s="162"/>
    </row>
    <row r="805" spans="6:6" ht="12.75">
      <c r="F805" s="162"/>
    </row>
    <row r="806" spans="6:6" ht="12.75">
      <c r="F806" s="162"/>
    </row>
    <row r="807" spans="6:6" ht="12.75">
      <c r="F807" s="162"/>
    </row>
    <row r="808" spans="6:6" ht="12.75">
      <c r="F808" s="162"/>
    </row>
    <row r="809" spans="6:6" ht="12.75">
      <c r="F809" s="162"/>
    </row>
    <row r="810" spans="6:6" ht="12.75">
      <c r="F810" s="162"/>
    </row>
    <row r="811" spans="6:6" ht="12.75">
      <c r="F811" s="162"/>
    </row>
    <row r="812" spans="6:6" ht="12.75">
      <c r="F812" s="162"/>
    </row>
    <row r="813" spans="6:6" ht="12.75">
      <c r="F813" s="162"/>
    </row>
    <row r="814" spans="6:6" ht="12.75">
      <c r="F814" s="162"/>
    </row>
    <row r="815" spans="6:6" ht="12.75">
      <c r="F815" s="162"/>
    </row>
    <row r="816" spans="6:6" ht="12.75">
      <c r="F816" s="162"/>
    </row>
    <row r="817" spans="6:6" ht="12.75">
      <c r="F817" s="162"/>
    </row>
    <row r="818" spans="6:6" ht="12.75">
      <c r="F818" s="162"/>
    </row>
    <row r="819" spans="6:6" ht="12.75">
      <c r="F819" s="162"/>
    </row>
    <row r="820" spans="6:6" ht="12.75">
      <c r="F820" s="162"/>
    </row>
    <row r="821" spans="6:6" ht="12.75">
      <c r="F821" s="162"/>
    </row>
    <row r="822" spans="6:6" ht="12.75">
      <c r="F822" s="162"/>
    </row>
    <row r="823" spans="6:6" ht="12.75">
      <c r="F823" s="162"/>
    </row>
    <row r="824" spans="6:6" ht="12.75">
      <c r="F824" s="162"/>
    </row>
    <row r="825" spans="6:6" ht="12.75">
      <c r="F825" s="162"/>
    </row>
    <row r="826" spans="6:6" ht="12.75">
      <c r="F826" s="162"/>
    </row>
    <row r="827" spans="6:6" ht="12.75">
      <c r="F827" s="162"/>
    </row>
    <row r="828" spans="6:6" ht="12.75">
      <c r="F828" s="162"/>
    </row>
    <row r="829" spans="6:6" ht="12.75">
      <c r="F829" s="162"/>
    </row>
    <row r="830" spans="6:6" ht="12.75">
      <c r="F830" s="162"/>
    </row>
    <row r="831" spans="6:6" ht="12.75">
      <c r="F831" s="162"/>
    </row>
    <row r="832" spans="6:6" ht="12.75">
      <c r="F832" s="162"/>
    </row>
    <row r="833" spans="6:6" ht="12.75">
      <c r="F833" s="162"/>
    </row>
    <row r="834" spans="6:6" ht="12.75">
      <c r="F834" s="162"/>
    </row>
    <row r="835" spans="6:6" ht="12.75">
      <c r="F835" s="162"/>
    </row>
    <row r="836" spans="6:6" ht="12.75">
      <c r="F836" s="162"/>
    </row>
    <row r="837" spans="6:6" ht="12.75">
      <c r="F837" s="162"/>
    </row>
    <row r="838" spans="6:6" ht="12.75">
      <c r="F838" s="162"/>
    </row>
    <row r="839" spans="6:6" ht="12.75">
      <c r="F839" s="162"/>
    </row>
    <row r="840" spans="6:6" ht="12.75">
      <c r="F840" s="162"/>
    </row>
    <row r="841" spans="6:6" ht="12.75">
      <c r="F841" s="162"/>
    </row>
    <row r="842" spans="6:6" ht="12.75">
      <c r="F842" s="162"/>
    </row>
    <row r="843" spans="6:6" ht="12.75">
      <c r="F843" s="162"/>
    </row>
    <row r="844" spans="6:6" ht="12.75">
      <c r="F844" s="162"/>
    </row>
    <row r="845" spans="6:6" ht="12.75">
      <c r="F845" s="162"/>
    </row>
    <row r="846" spans="6:6" ht="12.75">
      <c r="F846" s="162"/>
    </row>
    <row r="847" spans="6:6" ht="12.75">
      <c r="F847" s="162"/>
    </row>
    <row r="848" spans="6:6" ht="12.75">
      <c r="F848" s="162"/>
    </row>
    <row r="849" spans="6:6" ht="12.75">
      <c r="F849" s="162"/>
    </row>
    <row r="850" spans="6:6" ht="12.75">
      <c r="F850" s="162"/>
    </row>
    <row r="851" spans="6:6" ht="12.75">
      <c r="F851" s="162"/>
    </row>
    <row r="852" spans="6:6" ht="12.75">
      <c r="F852" s="162"/>
    </row>
    <row r="853" spans="6:6" ht="12.75">
      <c r="F853" s="162"/>
    </row>
    <row r="854" spans="6:6" ht="12.75">
      <c r="F854" s="162"/>
    </row>
    <row r="855" spans="6:6" ht="12.75">
      <c r="F855" s="162"/>
    </row>
    <row r="856" spans="6:6" ht="12.75">
      <c r="F856" s="162"/>
    </row>
    <row r="857" spans="6:6" ht="12.75">
      <c r="F857" s="162"/>
    </row>
    <row r="858" spans="6:6" ht="12.75">
      <c r="F858" s="162"/>
    </row>
    <row r="859" spans="6:6" ht="12.75">
      <c r="F859" s="162"/>
    </row>
    <row r="860" spans="6:6" ht="12.75">
      <c r="F860" s="162"/>
    </row>
    <row r="861" spans="6:6" ht="12.75">
      <c r="F861" s="162"/>
    </row>
    <row r="862" spans="6:6" ht="12.75">
      <c r="F862" s="162"/>
    </row>
    <row r="863" spans="6:6" ht="12.75">
      <c r="F863" s="162"/>
    </row>
    <row r="864" spans="6:6" ht="12.75">
      <c r="F864" s="162"/>
    </row>
    <row r="865" spans="6:6" ht="12.75">
      <c r="F865" s="162"/>
    </row>
    <row r="866" spans="6:6" ht="12.75">
      <c r="F866" s="162"/>
    </row>
    <row r="867" spans="6:6" ht="12.75">
      <c r="F867" s="162"/>
    </row>
    <row r="868" spans="6:6" ht="12.75">
      <c r="F868" s="162"/>
    </row>
    <row r="869" spans="6:6" ht="12.75">
      <c r="F869" s="162"/>
    </row>
    <row r="870" spans="6:6" ht="12.75">
      <c r="F870" s="162"/>
    </row>
    <row r="871" spans="6:6" ht="12.75">
      <c r="F871" s="162"/>
    </row>
    <row r="872" spans="6:6" ht="12.75">
      <c r="F872" s="162"/>
    </row>
    <row r="873" spans="6:6" ht="12.75">
      <c r="F873" s="162"/>
    </row>
    <row r="874" spans="6:6" ht="12.75">
      <c r="F874" s="162"/>
    </row>
    <row r="875" spans="6:6" ht="12.75">
      <c r="F875" s="162"/>
    </row>
    <row r="876" spans="6:6" ht="12.75">
      <c r="F876" s="162"/>
    </row>
    <row r="877" spans="6:6" ht="12.75">
      <c r="F877" s="162"/>
    </row>
    <row r="878" spans="6:6" ht="12.75">
      <c r="F878" s="162"/>
    </row>
    <row r="879" spans="6:6" ht="12.75">
      <c r="F879" s="162"/>
    </row>
    <row r="880" spans="6:6" ht="12.75">
      <c r="F880" s="162"/>
    </row>
    <row r="881" spans="6:6" ht="12.75">
      <c r="F881" s="162"/>
    </row>
    <row r="882" spans="6:6" ht="12.75">
      <c r="F882" s="162"/>
    </row>
    <row r="883" spans="6:6" ht="12.75">
      <c r="F883" s="162"/>
    </row>
    <row r="884" spans="6:6" ht="12.75">
      <c r="F884" s="162"/>
    </row>
    <row r="885" spans="6:6" ht="12.75">
      <c r="F885" s="162"/>
    </row>
    <row r="886" spans="6:6" ht="12.75">
      <c r="F886" s="162"/>
    </row>
    <row r="887" spans="6:6" ht="12.75">
      <c r="F887" s="162"/>
    </row>
    <row r="888" spans="6:6" ht="12.75">
      <c r="F888" s="162"/>
    </row>
    <row r="889" spans="6:6" ht="12.75">
      <c r="F889" s="162"/>
    </row>
    <row r="890" spans="6:6" ht="12.75">
      <c r="F890" s="162"/>
    </row>
    <row r="891" spans="6:6" ht="12.75">
      <c r="F891" s="162"/>
    </row>
    <row r="892" spans="6:6" ht="12.75">
      <c r="F892" s="162"/>
    </row>
    <row r="893" spans="6:6" ht="12.75">
      <c r="F893" s="162"/>
    </row>
    <row r="894" spans="6:6" ht="12.75">
      <c r="F894" s="162"/>
    </row>
    <row r="895" spans="6:6" ht="12.75">
      <c r="F895" s="162"/>
    </row>
    <row r="896" spans="6:6" ht="12.75">
      <c r="F896" s="162"/>
    </row>
    <row r="897" spans="6:6" ht="12.75">
      <c r="F897" s="162"/>
    </row>
    <row r="898" spans="6:6" ht="12.75">
      <c r="F898" s="162"/>
    </row>
    <row r="899" spans="6:6" ht="12.75">
      <c r="F899" s="162"/>
    </row>
    <row r="900" spans="6:6" ht="12.75">
      <c r="F900" s="162"/>
    </row>
    <row r="901" spans="6:6" ht="12.75">
      <c r="F901" s="162"/>
    </row>
    <row r="902" spans="6:6" ht="12.75">
      <c r="F902" s="162"/>
    </row>
    <row r="903" spans="6:6" ht="12.75">
      <c r="F903" s="162"/>
    </row>
    <row r="904" spans="6:6" ht="12.75">
      <c r="F904" s="162"/>
    </row>
    <row r="905" spans="6:6" ht="12.75">
      <c r="F905" s="162"/>
    </row>
    <row r="906" spans="6:6" ht="12.75">
      <c r="F906" s="162"/>
    </row>
    <row r="907" spans="6:6" ht="12.75">
      <c r="F907" s="162"/>
    </row>
    <row r="908" spans="6:6" ht="12.75">
      <c r="F908" s="162"/>
    </row>
    <row r="909" spans="6:6" ht="12.75">
      <c r="F909" s="162"/>
    </row>
    <row r="910" spans="6:6" ht="12.75">
      <c r="F910" s="162"/>
    </row>
    <row r="911" spans="6:6" ht="12.75">
      <c r="F911" s="162"/>
    </row>
    <row r="912" spans="6:6" ht="12.75">
      <c r="F912" s="162"/>
    </row>
    <row r="913" spans="6:6" ht="12.75">
      <c r="F913" s="162"/>
    </row>
    <row r="914" spans="6:6" ht="12.75">
      <c r="F914" s="162"/>
    </row>
    <row r="915" spans="6:6" ht="12.75">
      <c r="F915" s="162"/>
    </row>
    <row r="916" spans="6:6" ht="12.75">
      <c r="F916" s="162"/>
    </row>
    <row r="917" spans="6:6" ht="12.75">
      <c r="F917" s="162"/>
    </row>
    <row r="918" spans="6:6" ht="12.75">
      <c r="F918" s="162"/>
    </row>
    <row r="919" spans="6:6" ht="12.75">
      <c r="F919" s="162"/>
    </row>
    <row r="920" spans="6:6" ht="12.75">
      <c r="F920" s="162"/>
    </row>
    <row r="921" spans="6:6" ht="12.75">
      <c r="F921" s="162"/>
    </row>
    <row r="922" spans="6:6" ht="12.75">
      <c r="F922" s="162"/>
    </row>
    <row r="923" spans="6:6" ht="12.75">
      <c r="F923" s="162"/>
    </row>
    <row r="924" spans="6:6" ht="12.75">
      <c r="F924" s="162"/>
    </row>
    <row r="925" spans="6:6" ht="12.75">
      <c r="F925" s="162"/>
    </row>
    <row r="926" spans="6:6" ht="12.75">
      <c r="F926" s="162"/>
    </row>
    <row r="927" spans="6:6" ht="12.75">
      <c r="F927" s="162"/>
    </row>
    <row r="928" spans="6:6" ht="12.75">
      <c r="F928" s="162"/>
    </row>
    <row r="929" spans="6:6" ht="12.75">
      <c r="F929" s="162"/>
    </row>
    <row r="930" spans="6:6" ht="12.75">
      <c r="F930" s="162"/>
    </row>
    <row r="931" spans="6:6" ht="12.75">
      <c r="F931" s="162"/>
    </row>
    <row r="932" spans="6:6" ht="12.75">
      <c r="F932" s="162"/>
    </row>
    <row r="933" spans="6:6" ht="12.75">
      <c r="F933" s="162"/>
    </row>
    <row r="934" spans="6:6" ht="12.75">
      <c r="F934" s="162"/>
    </row>
    <row r="935" spans="6:6" ht="12.75">
      <c r="F935" s="162"/>
    </row>
    <row r="936" spans="6:6" ht="12.75">
      <c r="F936" s="162"/>
    </row>
    <row r="937" spans="6:6" ht="12.75">
      <c r="F937" s="162"/>
    </row>
    <row r="938" spans="6:6" ht="12.75">
      <c r="F938" s="162"/>
    </row>
    <row r="939" spans="6:6" ht="12.75">
      <c r="F939" s="162"/>
    </row>
    <row r="940" spans="6:6" ht="12.75">
      <c r="F940" s="162"/>
    </row>
    <row r="941" spans="6:6" ht="12.75">
      <c r="F941" s="162"/>
    </row>
    <row r="942" spans="6:6" ht="12.75">
      <c r="F942" s="162"/>
    </row>
    <row r="943" spans="6:6" ht="12.75">
      <c r="F943" s="162"/>
    </row>
    <row r="944" spans="6:6" ht="12.75">
      <c r="F944" s="162"/>
    </row>
    <row r="945" spans="6:6" ht="12.75">
      <c r="F945" s="162"/>
    </row>
    <row r="946" spans="6:6" ht="12.75">
      <c r="F946" s="162"/>
    </row>
    <row r="947" spans="6:6" ht="12.75">
      <c r="F947" s="162"/>
    </row>
    <row r="948" spans="6:6" ht="12.75">
      <c r="F948" s="162"/>
    </row>
    <row r="949" spans="6:6" ht="12.75">
      <c r="F949" s="162"/>
    </row>
    <row r="950" spans="6:6" ht="12.75">
      <c r="F950" s="162"/>
    </row>
    <row r="951" spans="6:6" ht="12.75">
      <c r="F951" s="162"/>
    </row>
    <row r="952" spans="6:6" ht="12.75">
      <c r="F952" s="162"/>
    </row>
    <row r="953" spans="6:6" ht="12.75">
      <c r="F953" s="162"/>
    </row>
    <row r="954" spans="6:6" ht="12.75">
      <c r="F954" s="162"/>
    </row>
    <row r="955" spans="6:6" ht="12.75">
      <c r="F955" s="162"/>
    </row>
    <row r="956" spans="6:6" ht="12.75">
      <c r="F956" s="162"/>
    </row>
    <row r="957" spans="6:6" ht="12.75">
      <c r="F957" s="162"/>
    </row>
    <row r="958" spans="6:6" ht="12.75">
      <c r="F958" s="162"/>
    </row>
    <row r="959" spans="6:6" ht="12.75">
      <c r="F959" s="162"/>
    </row>
    <row r="960" spans="6:6" ht="12.75">
      <c r="F960" s="162"/>
    </row>
    <row r="961" spans="6:6" ht="12.75">
      <c r="F961" s="162"/>
    </row>
    <row r="962" spans="6:6" ht="12.75">
      <c r="F962" s="162"/>
    </row>
    <row r="963" spans="6:6" ht="12.75">
      <c r="F963" s="162"/>
    </row>
    <row r="964" spans="6:6" ht="12.75">
      <c r="F964" s="162"/>
    </row>
    <row r="965" spans="6:6" ht="12.75">
      <c r="F965" s="162"/>
    </row>
    <row r="966" spans="6:6" ht="12.75">
      <c r="F966" s="162"/>
    </row>
    <row r="967" spans="6:6" ht="12.75">
      <c r="F967" s="162"/>
    </row>
    <row r="968" spans="6:6" ht="12.75">
      <c r="F968" s="162"/>
    </row>
    <row r="969" spans="6:6" ht="12.75">
      <c r="F969" s="162"/>
    </row>
    <row r="970" spans="6:6" ht="12.75">
      <c r="F970" s="162"/>
    </row>
    <row r="971" spans="6:6" ht="12.75">
      <c r="F971" s="162"/>
    </row>
    <row r="972" spans="6:6" ht="12.75">
      <c r="F972" s="162"/>
    </row>
    <row r="973" spans="6:6" ht="12.75">
      <c r="F973" s="162"/>
    </row>
    <row r="974" spans="6:6" ht="12.75">
      <c r="F974" s="162"/>
    </row>
    <row r="975" spans="6:6" ht="12.75">
      <c r="F975" s="162"/>
    </row>
    <row r="976" spans="6:6" ht="12.75">
      <c r="F976" s="162"/>
    </row>
    <row r="977" spans="6:6" ht="12.75">
      <c r="F977" s="162"/>
    </row>
    <row r="978" spans="6:6" ht="12.75">
      <c r="F978" s="162"/>
    </row>
    <row r="979" spans="6:6" ht="12.75">
      <c r="F979" s="162"/>
    </row>
    <row r="980" spans="6:6" ht="12.75">
      <c r="F980" s="162"/>
    </row>
    <row r="981" spans="6:6" ht="12.75">
      <c r="F981" s="162"/>
    </row>
    <row r="982" spans="6:6" ht="12.75">
      <c r="F982" s="162"/>
    </row>
    <row r="983" spans="6:6" ht="12.75">
      <c r="F983" s="162"/>
    </row>
    <row r="984" spans="6:6" ht="12.75">
      <c r="F984" s="162"/>
    </row>
    <row r="985" spans="6:6" ht="12.75">
      <c r="F985" s="162"/>
    </row>
    <row r="986" spans="6:6" ht="12.75">
      <c r="F986" s="162"/>
    </row>
    <row r="987" spans="6:6" ht="12.75">
      <c r="F987" s="162"/>
    </row>
    <row r="988" spans="6:6" ht="12.75">
      <c r="F988" s="162"/>
    </row>
    <row r="989" spans="6:6" ht="12.75">
      <c r="F989" s="162"/>
    </row>
    <row r="990" spans="6:6" ht="12.75">
      <c r="F990" s="162"/>
    </row>
    <row r="991" spans="6:6" ht="12.75"/>
  </sheetData>
  <mergeCells count="6">
    <mergeCell ref="A92:F92"/>
    <mergeCell ref="A2:A9"/>
    <mergeCell ref="A18:A36"/>
    <mergeCell ref="A37:A60"/>
    <mergeCell ref="A61:A88"/>
    <mergeCell ref="A11:A17"/>
  </mergeCells>
  <phoneticPr fontId="6" type="noConversion"/>
  <printOptions horizontalCentered="1" gridLines="1"/>
  <pageMargins left="0.7" right="0.7" top="0.75" bottom="0.75" header="0" footer="0"/>
  <pageSetup paperSize="9" fitToHeight="0" pageOrder="overThenDown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24BF-CF9E-4A52-BE09-4BF8372B2168}">
  <dimension ref="A1:F1001"/>
  <sheetViews>
    <sheetView zoomScale="80" zoomScaleNormal="80" workbookViewId="0">
      <selection activeCell="G66" sqref="G66"/>
    </sheetView>
  </sheetViews>
  <sheetFormatPr defaultColWidth="15.125" defaultRowHeight="15" customHeight="1"/>
  <cols>
    <col min="1" max="1" width="26" style="161" customWidth="1"/>
    <col min="2" max="2" width="24.875" style="161" customWidth="1"/>
    <col min="3" max="26" width="12.625" style="161" customWidth="1"/>
    <col min="27" max="16384" width="15.125" style="161"/>
  </cols>
  <sheetData>
    <row r="1" spans="1:4" ht="15.75" customHeight="1">
      <c r="A1" s="180" t="s">
        <v>430</v>
      </c>
      <c r="B1" s="179"/>
      <c r="C1" s="187" t="s">
        <v>283</v>
      </c>
      <c r="D1" s="178"/>
    </row>
    <row r="2" spans="1:4" ht="15.75" customHeight="1">
      <c r="A2" s="180" t="s">
        <v>270</v>
      </c>
      <c r="B2" s="179" t="s">
        <v>269</v>
      </c>
      <c r="C2" s="178" t="s">
        <v>353</v>
      </c>
      <c r="D2" s="178" t="s">
        <v>266</v>
      </c>
    </row>
    <row r="3" spans="1:4" ht="15.75" customHeight="1">
      <c r="A3" s="185" t="s">
        <v>224</v>
      </c>
      <c r="B3" s="212" t="s">
        <v>245</v>
      </c>
      <c r="C3" s="211">
        <v>8</v>
      </c>
      <c r="D3" s="211">
        <v>51</v>
      </c>
    </row>
    <row r="4" spans="1:4" ht="15.75" customHeight="1">
      <c r="A4" s="184"/>
      <c r="B4" s="212" t="s">
        <v>223</v>
      </c>
      <c r="C4" s="211">
        <v>56</v>
      </c>
      <c r="D4" s="211">
        <v>156</v>
      </c>
    </row>
    <row r="5" spans="1:4" ht="15.75" customHeight="1">
      <c r="A5" s="184"/>
      <c r="B5" s="212" t="s">
        <v>222</v>
      </c>
      <c r="C5" s="211">
        <v>46</v>
      </c>
      <c r="D5" s="211">
        <v>182</v>
      </c>
    </row>
    <row r="6" spans="1:4" ht="15.75" customHeight="1">
      <c r="A6" s="180"/>
      <c r="B6" s="214" t="s">
        <v>271</v>
      </c>
      <c r="C6" s="213">
        <f>SUM(C3:C5)</f>
        <v>110</v>
      </c>
      <c r="D6" s="213">
        <f>SUM(D3:D5)</f>
        <v>389</v>
      </c>
    </row>
    <row r="7" spans="1:4" ht="20.25" customHeight="1">
      <c r="A7" s="180" t="s">
        <v>263</v>
      </c>
      <c r="B7" s="212" t="s">
        <v>263</v>
      </c>
      <c r="C7" s="211">
        <v>42</v>
      </c>
      <c r="D7" s="211">
        <v>22</v>
      </c>
    </row>
    <row r="8" spans="1:4" ht="20.25" customHeight="1">
      <c r="A8" s="180"/>
      <c r="B8" s="214" t="s">
        <v>271</v>
      </c>
      <c r="C8" s="215">
        <f>SUM(C7)</f>
        <v>42</v>
      </c>
      <c r="D8" s="215">
        <f>SUM(D7)</f>
        <v>22</v>
      </c>
    </row>
    <row r="9" spans="1:4" ht="15.75" customHeight="1">
      <c r="A9" s="185" t="s">
        <v>221</v>
      </c>
      <c r="B9" s="212" t="s">
        <v>262</v>
      </c>
      <c r="C9" s="211">
        <v>1</v>
      </c>
      <c r="D9" s="211">
        <v>3</v>
      </c>
    </row>
    <row r="10" spans="1:4" ht="15.75" customHeight="1">
      <c r="A10" s="184"/>
      <c r="B10" s="212" t="s">
        <v>220</v>
      </c>
      <c r="C10" s="211">
        <v>79</v>
      </c>
      <c r="D10" s="211">
        <v>413</v>
      </c>
    </row>
    <row r="11" spans="1:4" ht="15.75" customHeight="1">
      <c r="A11" s="184"/>
      <c r="B11" s="212" t="s">
        <v>219</v>
      </c>
      <c r="C11" s="211">
        <v>23</v>
      </c>
      <c r="D11" s="211">
        <v>134</v>
      </c>
    </row>
    <row r="12" spans="1:4" ht="15.75" customHeight="1">
      <c r="A12" s="184"/>
      <c r="B12" s="212" t="s">
        <v>216</v>
      </c>
      <c r="C12" s="211">
        <v>18</v>
      </c>
      <c r="D12" s="211">
        <v>56</v>
      </c>
    </row>
    <row r="13" spans="1:4" ht="15.75" customHeight="1">
      <c r="A13" s="184"/>
      <c r="B13" s="212" t="s">
        <v>214</v>
      </c>
      <c r="C13" s="211">
        <v>0</v>
      </c>
      <c r="D13" s="211">
        <v>0</v>
      </c>
    </row>
    <row r="14" spans="1:4" ht="15.75" customHeight="1">
      <c r="A14" s="180"/>
      <c r="B14" s="214" t="s">
        <v>271</v>
      </c>
      <c r="C14" s="213">
        <f>SUM(C9:C13)</f>
        <v>121</v>
      </c>
      <c r="D14" s="213">
        <f>SUM(D9:D13)</f>
        <v>606</v>
      </c>
    </row>
    <row r="15" spans="1:4" ht="15.75" customHeight="1">
      <c r="A15" s="185" t="s">
        <v>212</v>
      </c>
      <c r="B15" s="212" t="s">
        <v>260</v>
      </c>
      <c r="C15" s="211">
        <v>5</v>
      </c>
      <c r="D15" s="211">
        <f>SUMIF('106-2各系老師統計 '!B:B,B15,'106-2各系老師統計 '!E:E)</f>
        <v>0</v>
      </c>
    </row>
    <row r="16" spans="1:4" ht="15.75" customHeight="1">
      <c r="A16" s="184"/>
      <c r="B16" s="212" t="s">
        <v>259</v>
      </c>
      <c r="C16" s="211">
        <v>0</v>
      </c>
      <c r="D16" s="211">
        <v>0</v>
      </c>
    </row>
    <row r="17" spans="1:4" ht="15.75" customHeight="1">
      <c r="A17" s="184"/>
      <c r="B17" s="212" t="s">
        <v>240</v>
      </c>
      <c r="C17" s="211">
        <v>61</v>
      </c>
      <c r="D17" s="211">
        <v>213</v>
      </c>
    </row>
    <row r="18" spans="1:4" ht="15.75" customHeight="1">
      <c r="A18" s="184"/>
      <c r="B18" s="212" t="s">
        <v>211</v>
      </c>
      <c r="C18" s="211">
        <v>71</v>
      </c>
      <c r="D18" s="211">
        <v>156</v>
      </c>
    </row>
    <row r="19" spans="1:4" ht="15.75" customHeight="1">
      <c r="A19" s="184"/>
      <c r="B19" s="212" t="s">
        <v>241</v>
      </c>
      <c r="C19" s="211">
        <v>19</v>
      </c>
      <c r="D19" s="211">
        <f>SUMIF('106-2各系老師統計 '!B:B,B19,'106-2各系老師統計 '!E:E)</f>
        <v>0</v>
      </c>
    </row>
    <row r="20" spans="1:4" ht="15.75" customHeight="1">
      <c r="A20" s="180"/>
      <c r="B20" s="214" t="s">
        <v>271</v>
      </c>
      <c r="C20" s="213">
        <f>SUM(C15:C19)</f>
        <v>156</v>
      </c>
      <c r="D20" s="213">
        <f>SUM(D15:D19)</f>
        <v>369</v>
      </c>
    </row>
    <row r="21" spans="1:4" ht="15.75" customHeight="1">
      <c r="A21" s="185" t="s">
        <v>86</v>
      </c>
      <c r="B21" s="212" t="s">
        <v>210</v>
      </c>
      <c r="C21" s="211">
        <v>121</v>
      </c>
      <c r="D21" s="211">
        <v>355</v>
      </c>
    </row>
    <row r="22" spans="1:4" ht="15.75" customHeight="1">
      <c r="A22" s="184"/>
      <c r="B22" s="212" t="s">
        <v>197</v>
      </c>
      <c r="C22" s="211">
        <v>104</v>
      </c>
      <c r="D22" s="211">
        <v>572</v>
      </c>
    </row>
    <row r="23" spans="1:4" ht="15.75" customHeight="1">
      <c r="A23" s="184"/>
      <c r="B23" s="212" t="s">
        <v>237</v>
      </c>
      <c r="C23" s="211">
        <v>37</v>
      </c>
      <c r="D23" s="211">
        <v>127</v>
      </c>
    </row>
    <row r="24" spans="1:4" ht="15.75" customHeight="1">
      <c r="A24" s="184"/>
      <c r="B24" s="212" t="s">
        <v>196</v>
      </c>
      <c r="C24" s="211">
        <v>133</v>
      </c>
      <c r="D24" s="211">
        <v>799</v>
      </c>
    </row>
    <row r="25" spans="1:4" ht="15.75" customHeight="1">
      <c r="A25" s="184"/>
      <c r="B25" s="212" t="s">
        <v>306</v>
      </c>
      <c r="C25" s="211">
        <v>9</v>
      </c>
      <c r="D25" s="211">
        <v>30</v>
      </c>
    </row>
    <row r="26" spans="1:4" ht="18.75" customHeight="1">
      <c r="A26" s="180"/>
      <c r="B26" s="214" t="s">
        <v>271</v>
      </c>
      <c r="C26" s="213">
        <f>SUM(C21:C25)</f>
        <v>404</v>
      </c>
      <c r="D26" s="213">
        <f>SUM(D21:D25)</f>
        <v>1883</v>
      </c>
    </row>
    <row r="27" spans="1:4" ht="18.75" customHeight="1">
      <c r="A27" s="185" t="s">
        <v>194</v>
      </c>
      <c r="B27" s="212" t="s">
        <v>193</v>
      </c>
      <c r="C27" s="211">
        <v>52</v>
      </c>
      <c r="D27" s="211">
        <v>263</v>
      </c>
    </row>
    <row r="28" spans="1:4" ht="18.75" customHeight="1">
      <c r="A28" s="184"/>
      <c r="B28" s="212" t="s">
        <v>254</v>
      </c>
      <c r="C28" s="211">
        <v>52</v>
      </c>
      <c r="D28" s="211">
        <v>195</v>
      </c>
    </row>
    <row r="29" spans="1:4" ht="18.75" customHeight="1">
      <c r="A29" s="184"/>
      <c r="B29" s="212" t="s">
        <v>189</v>
      </c>
      <c r="C29" s="211">
        <v>114</v>
      </c>
      <c r="D29" s="211">
        <v>812</v>
      </c>
    </row>
    <row r="30" spans="1:4" ht="15.75" customHeight="1">
      <c r="A30" s="184"/>
      <c r="B30" s="212" t="s">
        <v>186</v>
      </c>
      <c r="C30" s="211">
        <v>30</v>
      </c>
      <c r="D30" s="211">
        <v>136</v>
      </c>
    </row>
    <row r="31" spans="1:4" ht="15.75" customHeight="1">
      <c r="A31" s="184"/>
      <c r="B31" s="212" t="s">
        <v>252</v>
      </c>
      <c r="C31" s="211">
        <v>121</v>
      </c>
      <c r="D31" s="211">
        <v>363</v>
      </c>
    </row>
    <row r="32" spans="1:4" ht="15.75" customHeight="1">
      <c r="A32" s="184"/>
      <c r="B32" s="212" t="s">
        <v>235</v>
      </c>
      <c r="C32" s="211">
        <v>14</v>
      </c>
      <c r="D32" s="211">
        <v>15</v>
      </c>
    </row>
    <row r="33" spans="1:6" ht="15.75" customHeight="1">
      <c r="A33" s="184"/>
      <c r="B33" s="212" t="s">
        <v>184</v>
      </c>
      <c r="C33" s="211">
        <v>45</v>
      </c>
      <c r="D33" s="211">
        <v>251</v>
      </c>
    </row>
    <row r="34" spans="1:6" ht="15.75" customHeight="1">
      <c r="A34" s="184"/>
      <c r="B34" s="212" t="s">
        <v>177</v>
      </c>
      <c r="C34" s="211">
        <v>126</v>
      </c>
      <c r="D34" s="211">
        <v>685</v>
      </c>
    </row>
    <row r="35" spans="1:6" ht="16.5">
      <c r="A35" s="184"/>
      <c r="B35" s="193" t="s">
        <v>251</v>
      </c>
      <c r="C35" s="211">
        <f>SUMIF('106-2各系老師統計 '!B:B,B35,'106-2各系老師統計 '!D:D)</f>
        <v>0</v>
      </c>
      <c r="D35" s="211">
        <f>SUMIF('106-2各系老師統計 '!B:B,B35,'106-2各系老師統計 '!E:E)</f>
        <v>0</v>
      </c>
    </row>
    <row r="36" spans="1:6" ht="15.75" customHeight="1">
      <c r="A36" s="180"/>
      <c r="B36" s="214" t="s">
        <v>271</v>
      </c>
      <c r="C36" s="213">
        <f>SUM(C27:C35)</f>
        <v>554</v>
      </c>
      <c r="D36" s="213">
        <f>SUM(D27:D35)</f>
        <v>2720</v>
      </c>
    </row>
    <row r="37" spans="1:6" ht="15.75" customHeight="1">
      <c r="A37" s="180" t="s">
        <v>126</v>
      </c>
      <c r="B37" s="212"/>
      <c r="C37" s="211">
        <f>SUM(C6,C8,C14,C20,C26,C36)</f>
        <v>1387</v>
      </c>
      <c r="D37" s="211">
        <f>SUM(D6,D8,D14,D20,D26,D36)</f>
        <v>5989</v>
      </c>
    </row>
    <row r="38" spans="1:6" ht="15.75" customHeight="1">
      <c r="A38" s="177"/>
      <c r="C38" s="176"/>
      <c r="D38" s="176"/>
    </row>
    <row r="39" spans="1:6" s="193" customFormat="1" ht="26.25" customHeight="1">
      <c r="A39" s="192" t="s">
        <v>366</v>
      </c>
      <c r="B39" s="191"/>
      <c r="C39" s="191"/>
      <c r="D39" s="191"/>
      <c r="E39" s="191"/>
      <c r="F39" s="190"/>
    </row>
    <row r="40" spans="1:6" s="188" customFormat="1" ht="18.75" customHeight="1">
      <c r="A40" s="192" t="s">
        <v>365</v>
      </c>
      <c r="B40" s="191"/>
      <c r="C40" s="191"/>
      <c r="D40" s="191"/>
      <c r="E40" s="191"/>
      <c r="F40" s="190"/>
    </row>
    <row r="41" spans="1:6" s="188" customFormat="1" ht="32.25" customHeight="1">
      <c r="A41" s="189" t="s">
        <v>364</v>
      </c>
      <c r="B41" s="189"/>
      <c r="C41" s="189"/>
      <c r="D41" s="189"/>
      <c r="E41" s="189"/>
      <c r="F41" s="189"/>
    </row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s="161" customFormat="1" ht="15.75" customHeight="1"/>
    <row r="50" s="161" customFormat="1" ht="15.75" customHeight="1"/>
    <row r="51" s="161" customFormat="1" ht="15.75" customHeight="1"/>
    <row r="52" s="161" customFormat="1" ht="15.75" customHeight="1"/>
    <row r="53" s="161" customFormat="1" ht="15.75" customHeight="1"/>
    <row r="54" s="161" customFormat="1" ht="15.75" customHeight="1"/>
    <row r="55" s="161" customFormat="1" ht="15.75" customHeight="1"/>
    <row r="56" s="161" customFormat="1" ht="15.75" customHeight="1"/>
    <row r="57" s="161" customFormat="1" ht="15.75" customHeight="1"/>
    <row r="58" s="161" customFormat="1" ht="15.75" customHeight="1"/>
    <row r="59" s="161" customFormat="1" ht="15.75" customHeight="1"/>
    <row r="60" s="161" customFormat="1" ht="15.75" customHeight="1"/>
    <row r="61" s="161" customFormat="1" ht="15.75" customHeight="1"/>
    <row r="62" s="161" customFormat="1" ht="15.75" customHeight="1"/>
    <row r="63" s="161" customFormat="1" ht="15.75" customHeight="1"/>
    <row r="64" s="161" customFormat="1" ht="15.75" customHeight="1"/>
    <row r="65" s="161" customFormat="1" ht="15.75" customHeight="1"/>
    <row r="66" s="161" customFormat="1" ht="15.75" customHeight="1"/>
    <row r="67" s="161" customFormat="1" ht="15.75" customHeight="1"/>
    <row r="68" s="161" customFormat="1" ht="15.75" customHeight="1"/>
    <row r="69" s="161" customFormat="1" ht="15.75" customHeight="1"/>
    <row r="70" s="161" customFormat="1" ht="15.75" customHeight="1"/>
    <row r="71" s="161" customFormat="1" ht="15.75" customHeight="1"/>
    <row r="72" s="161" customFormat="1" ht="15.75" customHeight="1"/>
    <row r="73" s="161" customFormat="1" ht="15.75" customHeight="1"/>
    <row r="74" s="161" customFormat="1" ht="15.75" customHeight="1"/>
    <row r="75" s="161" customFormat="1" ht="15.75" customHeight="1"/>
    <row r="76" s="161" customFormat="1" ht="15.75" customHeight="1"/>
    <row r="77" s="161" customFormat="1" ht="15.75" customHeight="1"/>
    <row r="78" s="161" customFormat="1" ht="15.75" customHeight="1"/>
    <row r="79" s="161" customFormat="1" ht="15.75" customHeight="1"/>
    <row r="80" s="161" customFormat="1" ht="15.75" customHeight="1"/>
    <row r="81" s="161" customFormat="1" ht="15.75" customHeight="1"/>
    <row r="82" s="161" customFormat="1" ht="15.75" customHeight="1"/>
    <row r="83" s="161" customFormat="1" ht="15.75" customHeight="1"/>
    <row r="84" s="161" customFormat="1" ht="15.75" customHeight="1"/>
    <row r="85" s="161" customFormat="1" ht="15.75" customHeight="1"/>
    <row r="86" s="161" customFormat="1" ht="15.75" customHeight="1"/>
    <row r="87" s="161" customFormat="1" ht="15.75" customHeight="1"/>
    <row r="88" s="161" customFormat="1" ht="15.75" customHeight="1"/>
    <row r="89" s="161" customFormat="1" ht="15.75" customHeight="1"/>
    <row r="90" s="161" customFormat="1" ht="15.75" customHeight="1"/>
    <row r="91" s="161" customFormat="1" ht="15.75" customHeight="1"/>
    <row r="92" s="161" customFormat="1" ht="15.75" customHeight="1"/>
    <row r="93" s="161" customFormat="1" ht="15.75" customHeight="1"/>
    <row r="94" s="161" customFormat="1" ht="15.75" customHeight="1"/>
    <row r="95" s="161" customFormat="1" ht="15.75" customHeight="1"/>
    <row r="96" s="161" customFormat="1" ht="15.75" customHeight="1"/>
    <row r="97" s="161" customFormat="1" ht="15.75" customHeight="1"/>
    <row r="98" s="161" customFormat="1" ht="15.75" customHeight="1"/>
    <row r="99" s="161" customFormat="1" ht="15.75" customHeight="1"/>
    <row r="100" s="161" customFormat="1" ht="15.75" customHeight="1"/>
    <row r="101" s="161" customFormat="1" ht="15.75" customHeight="1"/>
    <row r="102" s="161" customFormat="1" ht="15.75" customHeight="1"/>
    <row r="103" s="161" customFormat="1" ht="15.75" customHeight="1"/>
    <row r="104" s="161" customFormat="1" ht="15.75" customHeight="1"/>
    <row r="105" s="161" customFormat="1" ht="15.75" customHeight="1"/>
    <row r="106" s="161" customFormat="1" ht="15.75" customHeight="1"/>
    <row r="107" s="161" customFormat="1" ht="15.75" customHeight="1"/>
    <row r="108" s="161" customFormat="1" ht="15.75" customHeight="1"/>
    <row r="109" s="161" customFormat="1" ht="15.75" customHeight="1"/>
    <row r="110" s="161" customFormat="1" ht="15.75" customHeight="1"/>
    <row r="111" s="161" customFormat="1" ht="15.75" customHeight="1"/>
    <row r="112" s="161" customFormat="1" ht="15.75" customHeight="1"/>
    <row r="113" s="161" customFormat="1" ht="15.75" customHeight="1"/>
    <row r="114" s="161" customFormat="1" ht="15.75" customHeight="1"/>
    <row r="115" s="161" customFormat="1" ht="15.75" customHeight="1"/>
    <row r="116" s="161" customFormat="1" ht="15.75" customHeight="1"/>
    <row r="117" s="161" customFormat="1" ht="15.75" customHeight="1"/>
    <row r="118" s="161" customFormat="1" ht="15.75" customHeight="1"/>
    <row r="119" s="161" customFormat="1" ht="15.75" customHeight="1"/>
    <row r="120" s="161" customFormat="1" ht="15.75" customHeight="1"/>
    <row r="121" s="161" customFormat="1" ht="15.75" customHeight="1"/>
    <row r="122" s="161" customFormat="1" ht="15.75" customHeight="1"/>
    <row r="123" s="161" customFormat="1" ht="15.75" customHeight="1"/>
    <row r="124" s="161" customFormat="1" ht="15.75" customHeight="1"/>
    <row r="125" s="161" customFormat="1" ht="15.75" customHeight="1"/>
    <row r="126" s="161" customFormat="1" ht="15.75" customHeight="1"/>
    <row r="127" s="161" customFormat="1" ht="15.75" customHeight="1"/>
    <row r="128" s="161" customFormat="1" ht="15.75" customHeight="1"/>
    <row r="129" s="161" customFormat="1" ht="15.75" customHeight="1"/>
    <row r="130" s="161" customFormat="1" ht="15.75" customHeight="1"/>
    <row r="131" s="161" customFormat="1" ht="15.75" customHeight="1"/>
    <row r="132" s="161" customFormat="1" ht="15.75" customHeight="1"/>
    <row r="133" s="161" customFormat="1" ht="15.75" customHeight="1"/>
    <row r="134" s="161" customFormat="1" ht="15.75" customHeight="1"/>
    <row r="135" s="161" customFormat="1" ht="15.75" customHeight="1"/>
    <row r="136" s="161" customFormat="1" ht="15.75" customHeight="1"/>
    <row r="137" s="161" customFormat="1" ht="15.75" customHeight="1"/>
    <row r="138" s="161" customFormat="1" ht="15.75" customHeight="1"/>
    <row r="139" s="161" customFormat="1" ht="15.75" customHeight="1"/>
    <row r="140" s="161" customFormat="1" ht="15.75" customHeight="1"/>
    <row r="141" s="161" customFormat="1" ht="15.75" customHeight="1"/>
    <row r="142" s="161" customFormat="1" ht="15.75" customHeight="1"/>
    <row r="143" s="161" customFormat="1" ht="15.75" customHeight="1"/>
    <row r="144" s="161" customFormat="1" ht="15.75" customHeight="1"/>
    <row r="145" s="161" customFormat="1" ht="15.75" customHeight="1"/>
    <row r="146" s="161" customFormat="1" ht="15.75" customHeight="1"/>
    <row r="147" s="161" customFormat="1" ht="15.75" customHeight="1"/>
    <row r="148" s="161" customFormat="1" ht="15.75" customHeight="1"/>
    <row r="149" s="161" customFormat="1" ht="15.75" customHeight="1"/>
    <row r="150" s="161" customFormat="1" ht="15.75" customHeight="1"/>
    <row r="151" s="161" customFormat="1" ht="15.75" customHeight="1"/>
    <row r="152" s="161" customFormat="1" ht="15.75" customHeight="1"/>
    <row r="153" s="161" customFormat="1" ht="15.75" customHeight="1"/>
    <row r="154" s="161" customFormat="1" ht="15.75" customHeight="1"/>
    <row r="155" s="161" customFormat="1" ht="15.75" customHeight="1"/>
    <row r="156" s="161" customFormat="1" ht="15.75" customHeight="1"/>
    <row r="157" s="161" customFormat="1" ht="15.75" customHeight="1"/>
    <row r="158" s="161" customFormat="1" ht="15.75" customHeight="1"/>
    <row r="159" s="161" customFormat="1" ht="15.75" customHeight="1"/>
    <row r="160" s="161" customFormat="1" ht="15.75" customHeight="1"/>
    <row r="161" s="161" customFormat="1" ht="15.75" customHeight="1"/>
    <row r="162" s="161" customFormat="1" ht="15.75" customHeight="1"/>
    <row r="163" s="161" customFormat="1" ht="15.75" customHeight="1"/>
    <row r="164" s="161" customFormat="1" ht="15.75" customHeight="1"/>
    <row r="165" s="161" customFormat="1" ht="15.75" customHeight="1"/>
    <row r="166" s="161" customFormat="1" ht="15.75" customHeight="1"/>
    <row r="167" s="161" customFormat="1" ht="15.75" customHeight="1"/>
    <row r="168" s="161" customFormat="1" ht="15.75" customHeight="1"/>
    <row r="169" s="161" customFormat="1" ht="15.75" customHeight="1"/>
    <row r="170" s="161" customFormat="1" ht="15.75" customHeight="1"/>
    <row r="171" s="161" customFormat="1" ht="15.75" customHeight="1"/>
    <row r="172" s="161" customFormat="1" ht="15.75" customHeight="1"/>
    <row r="173" s="161" customFormat="1" ht="15.75" customHeight="1"/>
    <row r="174" s="161" customFormat="1" ht="15.75" customHeight="1"/>
    <row r="175" s="161" customFormat="1" ht="15.75" customHeight="1"/>
    <row r="176" s="161" customFormat="1" ht="15.75" customHeight="1"/>
    <row r="177" s="161" customFormat="1" ht="15.75" customHeight="1"/>
    <row r="178" s="161" customFormat="1" ht="15.75" customHeight="1"/>
    <row r="179" s="161" customFormat="1" ht="15.75" customHeight="1"/>
    <row r="180" s="161" customFormat="1" ht="15.75" customHeight="1"/>
    <row r="181" s="161" customFormat="1" ht="15.75" customHeight="1"/>
    <row r="182" s="161" customFormat="1" ht="15.75" customHeight="1"/>
    <row r="183" s="161" customFormat="1" ht="15.75" customHeight="1"/>
    <row r="184" s="161" customFormat="1" ht="15.75" customHeight="1"/>
    <row r="185" s="161" customFormat="1" ht="15.75" customHeight="1"/>
    <row r="186" s="161" customFormat="1" ht="15.75" customHeight="1"/>
    <row r="187" s="161" customFormat="1" ht="15.75" customHeight="1"/>
    <row r="188" s="161" customFormat="1" ht="15.75" customHeight="1"/>
    <row r="189" s="161" customFormat="1" ht="15.75" customHeight="1"/>
    <row r="190" s="161" customFormat="1" ht="15.75" customHeight="1"/>
    <row r="191" s="161" customFormat="1" ht="15.75" customHeight="1"/>
    <row r="192" s="161" customFormat="1" ht="15.75" customHeight="1"/>
    <row r="193" s="161" customFormat="1" ht="15.75" customHeight="1"/>
    <row r="194" s="161" customFormat="1" ht="15.75" customHeight="1"/>
    <row r="195" s="161" customFormat="1" ht="15.75" customHeight="1"/>
    <row r="196" s="161" customFormat="1" ht="15.75" customHeight="1"/>
    <row r="197" s="161" customFormat="1" ht="15.75" customHeight="1"/>
    <row r="198" s="161" customFormat="1" ht="15.75" customHeight="1"/>
    <row r="199" s="161" customFormat="1" ht="15.75" customHeight="1"/>
    <row r="200" s="161" customFormat="1" ht="15.75" customHeight="1"/>
    <row r="201" s="161" customFormat="1" ht="15.75" customHeight="1"/>
    <row r="202" s="161" customFormat="1" ht="15.75" customHeight="1"/>
    <row r="203" s="161" customFormat="1" ht="15.75" customHeight="1"/>
    <row r="204" s="161" customFormat="1" ht="15.75" customHeight="1"/>
    <row r="205" s="161" customFormat="1" ht="15.75" customHeight="1"/>
    <row r="206" s="161" customFormat="1" ht="15.75" customHeight="1"/>
    <row r="207" s="161" customFormat="1" ht="15.75" customHeight="1"/>
    <row r="208" s="161" customFormat="1" ht="15.75" customHeight="1"/>
    <row r="209" s="161" customFormat="1" ht="15.75" customHeight="1"/>
    <row r="210" s="161" customFormat="1" ht="15.75" customHeight="1"/>
    <row r="211" s="161" customFormat="1" ht="15.75" customHeight="1"/>
    <row r="212" s="161" customFormat="1" ht="15.75" customHeight="1"/>
    <row r="213" s="161" customFormat="1" ht="15.75" customHeight="1"/>
    <row r="214" s="161" customFormat="1" ht="15.75" customHeight="1"/>
    <row r="215" s="161" customFormat="1" ht="15.75" customHeight="1"/>
    <row r="216" s="161" customFormat="1" ht="15.75" customHeight="1"/>
    <row r="217" s="161" customFormat="1" ht="15.75" customHeight="1"/>
    <row r="218" s="161" customFormat="1" ht="15.75" customHeight="1"/>
    <row r="219" s="161" customFormat="1" ht="15.75" customHeight="1"/>
    <row r="220" s="161" customFormat="1" ht="15.75" customHeight="1"/>
    <row r="221" s="161" customFormat="1" ht="15.75" customHeight="1"/>
    <row r="222" s="161" customFormat="1" ht="15.75" customHeight="1"/>
    <row r="223" s="161" customFormat="1" ht="15.75" customHeight="1"/>
    <row r="224" s="161" customFormat="1" ht="15.75" customHeight="1"/>
    <row r="225" s="161" customFormat="1" ht="15.75" customHeight="1"/>
    <row r="226" s="161" customFormat="1" ht="15.75" customHeight="1"/>
    <row r="227" s="161" customFormat="1" ht="15.75" customHeight="1"/>
    <row r="228" s="161" customFormat="1" ht="15.75" customHeight="1"/>
    <row r="229" s="161" customFormat="1" ht="15.75" customHeight="1"/>
    <row r="230" s="161" customFormat="1" ht="15.75" customHeight="1"/>
    <row r="231" s="161" customFormat="1" ht="15.75" customHeight="1"/>
    <row r="232" s="161" customFormat="1" ht="15.75" customHeight="1"/>
    <row r="233" s="161" customFormat="1" ht="15.75" customHeight="1"/>
    <row r="234" s="161" customFormat="1" ht="15.75" customHeight="1"/>
    <row r="235" s="161" customFormat="1" ht="15.75" customHeight="1"/>
    <row r="236" s="161" customFormat="1" ht="15.75" customHeight="1"/>
    <row r="237" s="161" customFormat="1" ht="15.75" customHeight="1"/>
    <row r="238" s="161" customFormat="1" ht="15.75" customHeight="1"/>
    <row r="239" s="161" customFormat="1" ht="15.75" customHeight="1"/>
    <row r="240" s="161" customFormat="1" ht="15.75" customHeight="1"/>
    <row r="241" s="161" customFormat="1" ht="15.75" customHeight="1"/>
    <row r="242" s="161" customFormat="1" ht="15.75" customHeight="1"/>
    <row r="243" s="161" customFormat="1" ht="15.75" customHeight="1"/>
    <row r="244" s="161" customFormat="1" ht="15.75" customHeight="1"/>
    <row r="245" s="161" customFormat="1" ht="15.75" customHeight="1"/>
    <row r="246" s="161" customFormat="1" ht="15.75" customHeight="1"/>
    <row r="247" s="161" customFormat="1" ht="15.75" customHeight="1"/>
    <row r="248" s="161" customFormat="1" ht="15.75" customHeight="1"/>
    <row r="249" s="161" customFormat="1" ht="15.75" customHeight="1"/>
    <row r="250" s="161" customFormat="1" ht="15.75" customHeight="1"/>
    <row r="251" s="161" customFormat="1" ht="15.75" customHeight="1"/>
    <row r="252" s="161" customFormat="1" ht="15.75" customHeight="1"/>
    <row r="253" s="161" customFormat="1" ht="15.75" customHeight="1"/>
    <row r="254" s="161" customFormat="1" ht="15.75" customHeight="1"/>
    <row r="255" s="161" customFormat="1" ht="15.75" customHeight="1"/>
    <row r="256" s="161" customFormat="1" ht="15.75" customHeight="1"/>
    <row r="257" s="161" customFormat="1" ht="15.75" customHeight="1"/>
    <row r="258" s="161" customFormat="1" ht="15.75" customHeight="1"/>
    <row r="259" s="161" customFormat="1" ht="15.75" customHeight="1"/>
    <row r="260" s="161" customFormat="1" ht="15.75" customHeight="1"/>
    <row r="261" s="161" customFormat="1" ht="15.75" customHeight="1"/>
    <row r="262" s="161" customFormat="1" ht="15.75" customHeight="1"/>
    <row r="263" s="161" customFormat="1" ht="15.75" customHeight="1"/>
    <row r="264" s="161" customFormat="1" ht="15.75" customHeight="1"/>
    <row r="265" s="161" customFormat="1" ht="15.75" customHeight="1"/>
    <row r="266" s="161" customFormat="1" ht="15.75" customHeight="1"/>
    <row r="267" s="161" customFormat="1" ht="15.75" customHeight="1"/>
    <row r="268" s="161" customFormat="1" ht="15.75" customHeight="1"/>
    <row r="269" s="161" customFormat="1" ht="15.75" customHeight="1"/>
    <row r="270" s="161" customFormat="1" ht="15.75" customHeight="1"/>
    <row r="271" s="161" customFormat="1" ht="15.75" customHeight="1"/>
    <row r="272" s="161" customFormat="1" ht="15.75" customHeight="1"/>
    <row r="273" s="161" customFormat="1" ht="15.75" customHeight="1"/>
    <row r="274" s="161" customFormat="1" ht="15.75" customHeight="1"/>
    <row r="275" s="161" customFormat="1" ht="15.75" customHeight="1"/>
    <row r="276" s="161" customFormat="1" ht="15.75" customHeight="1"/>
    <row r="277" s="161" customFormat="1" ht="15.75" customHeight="1"/>
    <row r="278" s="161" customFormat="1" ht="15.75" customHeight="1"/>
    <row r="279" s="161" customFormat="1" ht="15.75" customHeight="1"/>
    <row r="280" s="161" customFormat="1" ht="15.75" customHeight="1"/>
    <row r="281" s="161" customFormat="1" ht="15.75" customHeight="1"/>
    <row r="282" s="161" customFormat="1" ht="15.75" customHeight="1"/>
    <row r="283" s="161" customFormat="1" ht="15.75" customHeight="1"/>
    <row r="284" s="161" customFormat="1" ht="15.75" customHeight="1"/>
    <row r="285" s="161" customFormat="1" ht="15.75" customHeight="1"/>
    <row r="286" s="161" customFormat="1" ht="15.75" customHeight="1"/>
    <row r="287" s="161" customFormat="1" ht="15.75" customHeight="1"/>
    <row r="288" s="161" customFormat="1" ht="15.75" customHeight="1"/>
    <row r="289" s="161" customFormat="1" ht="15.75" customHeight="1"/>
    <row r="290" s="161" customFormat="1" ht="15.75" customHeight="1"/>
    <row r="291" s="161" customFormat="1" ht="15.75" customHeight="1"/>
    <row r="292" s="161" customFormat="1" ht="15.75" customHeight="1"/>
    <row r="293" s="161" customFormat="1" ht="15.75" customHeight="1"/>
    <row r="294" s="161" customFormat="1" ht="15.75" customHeight="1"/>
    <row r="295" s="161" customFormat="1" ht="15.75" customHeight="1"/>
    <row r="296" s="161" customFormat="1" ht="15.75" customHeight="1"/>
    <row r="297" s="161" customFormat="1" ht="15.75" customHeight="1"/>
    <row r="298" s="161" customFormat="1" ht="15.75" customHeight="1"/>
    <row r="299" s="161" customFormat="1" ht="15.75" customHeight="1"/>
    <row r="300" s="161" customFormat="1" ht="15.75" customHeight="1"/>
    <row r="301" s="161" customFormat="1" ht="15.75" customHeight="1"/>
    <row r="302" s="161" customFormat="1" ht="15.75" customHeight="1"/>
    <row r="303" s="161" customFormat="1" ht="15.75" customHeight="1"/>
    <row r="304" s="161" customFormat="1" ht="15.75" customHeight="1"/>
    <row r="305" s="161" customFormat="1" ht="15.75" customHeight="1"/>
    <row r="306" s="161" customFormat="1" ht="15.75" customHeight="1"/>
    <row r="307" s="161" customFormat="1" ht="15.75" customHeight="1"/>
    <row r="308" s="161" customFormat="1" ht="15.75" customHeight="1"/>
    <row r="309" s="161" customFormat="1" ht="15.75" customHeight="1"/>
    <row r="310" s="161" customFormat="1" ht="15.75" customHeight="1"/>
    <row r="311" s="161" customFormat="1" ht="15.75" customHeight="1"/>
    <row r="312" s="161" customFormat="1" ht="15.75" customHeight="1"/>
    <row r="313" s="161" customFormat="1" ht="15.75" customHeight="1"/>
    <row r="314" s="161" customFormat="1" ht="15.75" customHeight="1"/>
    <row r="315" s="161" customFormat="1" ht="15.75" customHeight="1"/>
    <row r="316" s="161" customFormat="1" ht="15.75" customHeight="1"/>
    <row r="317" s="161" customFormat="1" ht="15.75" customHeight="1"/>
    <row r="318" s="161" customFormat="1" ht="15.75" customHeight="1"/>
    <row r="319" s="161" customFormat="1" ht="15.75" customHeight="1"/>
    <row r="320" s="161" customFormat="1" ht="15.75" customHeight="1"/>
    <row r="321" s="161" customFormat="1" ht="15.75" customHeight="1"/>
    <row r="322" s="161" customFormat="1" ht="15.75" customHeight="1"/>
    <row r="323" s="161" customFormat="1" ht="15.75" customHeight="1"/>
    <row r="324" s="161" customFormat="1" ht="15.75" customHeight="1"/>
    <row r="325" s="161" customFormat="1" ht="15.75" customHeight="1"/>
    <row r="326" s="161" customFormat="1" ht="15.75" customHeight="1"/>
    <row r="327" s="161" customFormat="1" ht="15.75" customHeight="1"/>
    <row r="328" s="161" customFormat="1" ht="15.75" customHeight="1"/>
    <row r="329" s="161" customFormat="1" ht="15.75" customHeight="1"/>
    <row r="330" s="161" customFormat="1" ht="15.75" customHeight="1"/>
    <row r="331" s="161" customFormat="1" ht="15.75" customHeight="1"/>
    <row r="332" s="161" customFormat="1" ht="15.75" customHeight="1"/>
    <row r="333" s="161" customFormat="1" ht="15.75" customHeight="1"/>
    <row r="334" s="161" customFormat="1" ht="15.75" customHeight="1"/>
    <row r="335" s="161" customFormat="1" ht="15.75" customHeight="1"/>
    <row r="336" s="161" customFormat="1" ht="15.75" customHeight="1"/>
    <row r="337" s="161" customFormat="1" ht="15.75" customHeight="1"/>
    <row r="338" s="161" customFormat="1" ht="15.75" customHeight="1"/>
    <row r="339" s="161" customFormat="1" ht="15.75" customHeight="1"/>
    <row r="340" s="161" customFormat="1" ht="15.75" customHeight="1"/>
    <row r="341" s="161" customFormat="1" ht="15.75" customHeight="1"/>
    <row r="342" s="161" customFormat="1" ht="15.75" customHeight="1"/>
    <row r="343" s="161" customFormat="1" ht="15.75" customHeight="1"/>
    <row r="344" s="161" customFormat="1" ht="15.75" customHeight="1"/>
    <row r="345" s="161" customFormat="1" ht="15.75" customHeight="1"/>
    <row r="346" s="161" customFormat="1" ht="15.75" customHeight="1"/>
    <row r="347" s="161" customFormat="1" ht="15.75" customHeight="1"/>
    <row r="348" s="161" customFormat="1" ht="15.75" customHeight="1"/>
    <row r="349" s="161" customFormat="1" ht="15.75" customHeight="1"/>
    <row r="350" s="161" customFormat="1" ht="15.75" customHeight="1"/>
    <row r="351" s="161" customFormat="1" ht="15.75" customHeight="1"/>
    <row r="352" s="161" customFormat="1" ht="15.75" customHeight="1"/>
    <row r="353" s="161" customFormat="1" ht="15.75" customHeight="1"/>
    <row r="354" s="161" customFormat="1" ht="15.75" customHeight="1"/>
    <row r="355" s="161" customFormat="1" ht="15.75" customHeight="1"/>
    <row r="356" s="161" customFormat="1" ht="15.75" customHeight="1"/>
    <row r="357" s="161" customFormat="1" ht="15.75" customHeight="1"/>
    <row r="358" s="161" customFormat="1" ht="15.75" customHeight="1"/>
    <row r="359" s="161" customFormat="1" ht="15.75" customHeight="1"/>
    <row r="360" s="161" customFormat="1" ht="15.75" customHeight="1"/>
    <row r="361" s="161" customFormat="1" ht="15.75" customHeight="1"/>
    <row r="362" s="161" customFormat="1" ht="15.75" customHeight="1"/>
    <row r="363" s="161" customFormat="1" ht="15.75" customHeight="1"/>
    <row r="364" s="161" customFormat="1" ht="15.75" customHeight="1"/>
    <row r="365" s="161" customFormat="1" ht="15.75" customHeight="1"/>
    <row r="366" s="161" customFormat="1" ht="15.75" customHeight="1"/>
    <row r="367" s="161" customFormat="1" ht="15.75" customHeight="1"/>
    <row r="368" s="161" customFormat="1" ht="15.75" customHeight="1"/>
    <row r="369" s="161" customFormat="1" ht="15.75" customHeight="1"/>
    <row r="370" s="161" customFormat="1" ht="15.75" customHeight="1"/>
    <row r="371" s="161" customFormat="1" ht="15.75" customHeight="1"/>
    <row r="372" s="161" customFormat="1" ht="15.75" customHeight="1"/>
    <row r="373" s="161" customFormat="1" ht="15.75" customHeight="1"/>
    <row r="374" s="161" customFormat="1" ht="15.75" customHeight="1"/>
    <row r="375" s="161" customFormat="1" ht="15.75" customHeight="1"/>
    <row r="376" s="161" customFormat="1" ht="15.75" customHeight="1"/>
    <row r="377" s="161" customFormat="1" ht="15.75" customHeight="1"/>
    <row r="378" s="161" customFormat="1" ht="15.75" customHeight="1"/>
    <row r="379" s="161" customFormat="1" ht="15.75" customHeight="1"/>
    <row r="380" s="161" customFormat="1" ht="15.75" customHeight="1"/>
    <row r="381" s="161" customFormat="1" ht="15.75" customHeight="1"/>
    <row r="382" s="161" customFormat="1" ht="15.75" customHeight="1"/>
    <row r="383" s="161" customFormat="1" ht="15.75" customHeight="1"/>
    <row r="384" s="161" customFormat="1" ht="15.75" customHeight="1"/>
    <row r="385" s="161" customFormat="1" ht="15.75" customHeight="1"/>
    <row r="386" s="161" customFormat="1" ht="15.75" customHeight="1"/>
    <row r="387" s="161" customFormat="1" ht="15.75" customHeight="1"/>
    <row r="388" s="161" customFormat="1" ht="15.75" customHeight="1"/>
    <row r="389" s="161" customFormat="1" ht="15.75" customHeight="1"/>
    <row r="390" s="161" customFormat="1" ht="15.75" customHeight="1"/>
    <row r="391" s="161" customFormat="1" ht="15.75" customHeight="1"/>
    <row r="392" s="161" customFormat="1" ht="15.75" customHeight="1"/>
    <row r="393" s="161" customFormat="1" ht="15.75" customHeight="1"/>
    <row r="394" s="161" customFormat="1" ht="15.75" customHeight="1"/>
    <row r="395" s="161" customFormat="1" ht="15.75" customHeight="1"/>
    <row r="396" s="161" customFormat="1" ht="15.75" customHeight="1"/>
    <row r="397" s="161" customFormat="1" ht="15.75" customHeight="1"/>
    <row r="398" s="161" customFormat="1" ht="15.75" customHeight="1"/>
    <row r="399" s="161" customFormat="1" ht="15.75" customHeight="1"/>
    <row r="400" s="161" customFormat="1" ht="15.75" customHeight="1"/>
    <row r="401" s="161" customFormat="1" ht="15.75" customHeight="1"/>
    <row r="402" s="161" customFormat="1" ht="15.75" customHeight="1"/>
    <row r="403" s="161" customFormat="1" ht="15.75" customHeight="1"/>
    <row r="404" s="161" customFormat="1" ht="15.75" customHeight="1"/>
    <row r="405" s="161" customFormat="1" ht="15.75" customHeight="1"/>
    <row r="406" s="161" customFormat="1" ht="15.75" customHeight="1"/>
    <row r="407" s="161" customFormat="1" ht="15.75" customHeight="1"/>
    <row r="408" s="161" customFormat="1" ht="15.75" customHeight="1"/>
    <row r="409" s="161" customFormat="1" ht="15.75" customHeight="1"/>
    <row r="410" s="161" customFormat="1" ht="15.75" customHeight="1"/>
    <row r="411" s="161" customFormat="1" ht="15.75" customHeight="1"/>
    <row r="412" s="161" customFormat="1" ht="15.75" customHeight="1"/>
    <row r="413" s="161" customFormat="1" ht="15.75" customHeight="1"/>
    <row r="414" s="161" customFormat="1" ht="15.75" customHeight="1"/>
    <row r="415" s="161" customFormat="1" ht="15.75" customHeight="1"/>
    <row r="416" s="161" customFormat="1" ht="15.75" customHeight="1"/>
    <row r="417" s="161" customFormat="1" ht="15.75" customHeight="1"/>
    <row r="418" s="161" customFormat="1" ht="15.75" customHeight="1"/>
    <row r="419" s="161" customFormat="1" ht="15.75" customHeight="1"/>
    <row r="420" s="161" customFormat="1" ht="15.75" customHeight="1"/>
    <row r="421" s="161" customFormat="1" ht="15.75" customHeight="1"/>
    <row r="422" s="161" customFormat="1" ht="15.75" customHeight="1"/>
    <row r="423" s="161" customFormat="1" ht="15.75" customHeight="1"/>
    <row r="424" s="161" customFormat="1" ht="15.75" customHeight="1"/>
    <row r="425" s="161" customFormat="1" ht="15.75" customHeight="1"/>
    <row r="426" s="161" customFormat="1" ht="15.75" customHeight="1"/>
    <row r="427" s="161" customFormat="1" ht="15.75" customHeight="1"/>
    <row r="428" s="161" customFormat="1" ht="15.75" customHeight="1"/>
    <row r="429" s="161" customFormat="1" ht="15.75" customHeight="1"/>
    <row r="430" s="161" customFormat="1" ht="15.75" customHeight="1"/>
    <row r="431" s="161" customFormat="1" ht="15.75" customHeight="1"/>
    <row r="432" s="161" customFormat="1" ht="15.75" customHeight="1"/>
    <row r="433" s="161" customFormat="1" ht="15.75" customHeight="1"/>
    <row r="434" s="161" customFormat="1" ht="15.75" customHeight="1"/>
    <row r="435" s="161" customFormat="1" ht="15.75" customHeight="1"/>
    <row r="436" s="161" customFormat="1" ht="15.75" customHeight="1"/>
    <row r="437" s="161" customFormat="1" ht="15.75" customHeight="1"/>
    <row r="438" s="161" customFormat="1" ht="15.75" customHeight="1"/>
    <row r="439" s="161" customFormat="1" ht="15.75" customHeight="1"/>
    <row r="440" s="161" customFormat="1" ht="15.75" customHeight="1"/>
    <row r="441" s="161" customFormat="1" ht="15.75" customHeight="1"/>
    <row r="442" s="161" customFormat="1" ht="15.75" customHeight="1"/>
    <row r="443" s="161" customFormat="1" ht="15.75" customHeight="1"/>
    <row r="444" s="161" customFormat="1" ht="15.75" customHeight="1"/>
    <row r="445" s="161" customFormat="1" ht="15.75" customHeight="1"/>
    <row r="446" s="161" customFormat="1" ht="15.75" customHeight="1"/>
    <row r="447" s="161" customFormat="1" ht="15.75" customHeight="1"/>
    <row r="448" s="161" customFormat="1" ht="15.75" customHeight="1"/>
    <row r="449" s="161" customFormat="1" ht="15.75" customHeight="1"/>
    <row r="450" s="161" customFormat="1" ht="15.75" customHeight="1"/>
    <row r="451" s="161" customFormat="1" ht="15.75" customHeight="1"/>
    <row r="452" s="161" customFormat="1" ht="15.75" customHeight="1"/>
    <row r="453" s="161" customFormat="1" ht="15.75" customHeight="1"/>
    <row r="454" s="161" customFormat="1" ht="15.75" customHeight="1"/>
    <row r="455" s="161" customFormat="1" ht="15.75" customHeight="1"/>
    <row r="456" s="161" customFormat="1" ht="15.75" customHeight="1"/>
    <row r="457" s="161" customFormat="1" ht="15.75" customHeight="1"/>
    <row r="458" s="161" customFormat="1" ht="15.75" customHeight="1"/>
    <row r="459" s="161" customFormat="1" ht="15.75" customHeight="1"/>
    <row r="460" s="161" customFormat="1" ht="15.75" customHeight="1"/>
    <row r="461" s="161" customFormat="1" ht="15.75" customHeight="1"/>
    <row r="462" s="161" customFormat="1" ht="15.75" customHeight="1"/>
    <row r="463" s="161" customFormat="1" ht="15.75" customHeight="1"/>
    <row r="464" s="161" customFormat="1" ht="15.75" customHeight="1"/>
    <row r="465" s="161" customFormat="1" ht="15.75" customHeight="1"/>
    <row r="466" s="161" customFormat="1" ht="15.75" customHeight="1"/>
    <row r="467" s="161" customFormat="1" ht="15.75" customHeight="1"/>
    <row r="468" s="161" customFormat="1" ht="15.75" customHeight="1"/>
    <row r="469" s="161" customFormat="1" ht="15.75" customHeight="1"/>
    <row r="470" s="161" customFormat="1" ht="15.75" customHeight="1"/>
    <row r="471" s="161" customFormat="1" ht="15.75" customHeight="1"/>
    <row r="472" s="161" customFormat="1" ht="15.75" customHeight="1"/>
    <row r="473" s="161" customFormat="1" ht="15.75" customHeight="1"/>
    <row r="474" s="161" customFormat="1" ht="15.75" customHeight="1"/>
    <row r="475" s="161" customFormat="1" ht="15.75" customHeight="1"/>
    <row r="476" s="161" customFormat="1" ht="15.75" customHeight="1"/>
    <row r="477" s="161" customFormat="1" ht="15.75" customHeight="1"/>
    <row r="478" s="161" customFormat="1" ht="15.75" customHeight="1"/>
    <row r="479" s="161" customFormat="1" ht="15.75" customHeight="1"/>
    <row r="480" s="161" customFormat="1" ht="15.75" customHeight="1"/>
    <row r="481" s="161" customFormat="1" ht="15.75" customHeight="1"/>
    <row r="482" s="161" customFormat="1" ht="15.75" customHeight="1"/>
    <row r="483" s="161" customFormat="1" ht="15.75" customHeight="1"/>
    <row r="484" s="161" customFormat="1" ht="15.75" customHeight="1"/>
    <row r="485" s="161" customFormat="1" ht="15.75" customHeight="1"/>
    <row r="486" s="161" customFormat="1" ht="15.75" customHeight="1"/>
    <row r="487" s="161" customFormat="1" ht="15.75" customHeight="1"/>
    <row r="488" s="161" customFormat="1" ht="15.75" customHeight="1"/>
    <row r="489" s="161" customFormat="1" ht="15.75" customHeight="1"/>
    <row r="490" s="161" customFormat="1" ht="15.75" customHeight="1"/>
    <row r="491" s="161" customFormat="1" ht="15.75" customHeight="1"/>
    <row r="492" s="161" customFormat="1" ht="15.75" customHeight="1"/>
    <row r="493" s="161" customFormat="1" ht="15.75" customHeight="1"/>
    <row r="494" s="161" customFormat="1" ht="15.75" customHeight="1"/>
    <row r="495" s="161" customFormat="1" ht="15.75" customHeight="1"/>
    <row r="496" s="161" customFormat="1" ht="15.75" customHeight="1"/>
    <row r="497" s="161" customFormat="1" ht="15.75" customHeight="1"/>
    <row r="498" s="161" customFormat="1" ht="15.75" customHeight="1"/>
    <row r="499" s="161" customFormat="1" ht="15.75" customHeight="1"/>
    <row r="500" s="161" customFormat="1" ht="15.75" customHeight="1"/>
    <row r="501" s="161" customFormat="1" ht="15.75" customHeight="1"/>
    <row r="502" s="161" customFormat="1" ht="15.75" customHeight="1"/>
    <row r="503" s="161" customFormat="1" ht="15.75" customHeight="1"/>
    <row r="504" s="161" customFormat="1" ht="15.75" customHeight="1"/>
    <row r="505" s="161" customFormat="1" ht="15.75" customHeight="1"/>
    <row r="506" s="161" customFormat="1" ht="15.75" customHeight="1"/>
    <row r="507" s="161" customFormat="1" ht="15.75" customHeight="1"/>
    <row r="508" s="161" customFormat="1" ht="15.75" customHeight="1"/>
    <row r="509" s="161" customFormat="1" ht="15.75" customHeight="1"/>
    <row r="510" s="161" customFormat="1" ht="15.75" customHeight="1"/>
    <row r="511" s="161" customFormat="1" ht="15.75" customHeight="1"/>
    <row r="512" s="161" customFormat="1" ht="15.75" customHeight="1"/>
    <row r="513" s="161" customFormat="1" ht="15.75" customHeight="1"/>
    <row r="514" s="161" customFormat="1" ht="15.75" customHeight="1"/>
    <row r="515" s="161" customFormat="1" ht="15.75" customHeight="1"/>
    <row r="516" s="161" customFormat="1" ht="15.75" customHeight="1"/>
    <row r="517" s="161" customFormat="1" ht="15.75" customHeight="1"/>
    <row r="518" s="161" customFormat="1" ht="15.75" customHeight="1"/>
    <row r="519" s="161" customFormat="1" ht="15.75" customHeight="1"/>
    <row r="520" s="161" customFormat="1" ht="15.75" customHeight="1"/>
    <row r="521" s="161" customFormat="1" ht="15.75" customHeight="1"/>
    <row r="522" s="161" customFormat="1" ht="15.75" customHeight="1"/>
    <row r="523" s="161" customFormat="1" ht="15.75" customHeight="1"/>
    <row r="524" s="161" customFormat="1" ht="15.75" customHeight="1"/>
    <row r="525" s="161" customFormat="1" ht="15.75" customHeight="1"/>
    <row r="526" s="161" customFormat="1" ht="15.75" customHeight="1"/>
    <row r="527" s="161" customFormat="1" ht="15.75" customHeight="1"/>
    <row r="528" s="161" customFormat="1" ht="15.75" customHeight="1"/>
    <row r="529" s="161" customFormat="1" ht="15.75" customHeight="1"/>
    <row r="530" s="161" customFormat="1" ht="15.75" customHeight="1"/>
    <row r="531" s="161" customFormat="1" ht="15.75" customHeight="1"/>
    <row r="532" s="161" customFormat="1" ht="15.75" customHeight="1"/>
    <row r="533" s="161" customFormat="1" ht="15.75" customHeight="1"/>
    <row r="534" s="161" customFormat="1" ht="15.75" customHeight="1"/>
    <row r="535" s="161" customFormat="1" ht="15.75" customHeight="1"/>
    <row r="536" s="161" customFormat="1" ht="15.75" customHeight="1"/>
    <row r="537" s="161" customFormat="1" ht="15.75" customHeight="1"/>
    <row r="538" s="161" customFormat="1" ht="15.75" customHeight="1"/>
    <row r="539" s="161" customFormat="1" ht="15.75" customHeight="1"/>
    <row r="540" s="161" customFormat="1" ht="15.75" customHeight="1"/>
    <row r="541" s="161" customFormat="1" ht="15.75" customHeight="1"/>
    <row r="542" s="161" customFormat="1" ht="15.75" customHeight="1"/>
    <row r="543" s="161" customFormat="1" ht="15.75" customHeight="1"/>
    <row r="544" s="161" customFormat="1" ht="15.75" customHeight="1"/>
    <row r="545" s="161" customFormat="1" ht="15.75" customHeight="1"/>
    <row r="546" s="161" customFormat="1" ht="15.75" customHeight="1"/>
    <row r="547" s="161" customFormat="1" ht="15.75" customHeight="1"/>
    <row r="548" s="161" customFormat="1" ht="15.75" customHeight="1"/>
    <row r="549" s="161" customFormat="1" ht="15.75" customHeight="1"/>
    <row r="550" s="161" customFormat="1" ht="15.75" customHeight="1"/>
    <row r="551" s="161" customFormat="1" ht="15.75" customHeight="1"/>
    <row r="552" s="161" customFormat="1" ht="15.75" customHeight="1"/>
    <row r="553" s="161" customFormat="1" ht="15.75" customHeight="1"/>
    <row r="554" s="161" customFormat="1" ht="15.75" customHeight="1"/>
    <row r="555" s="161" customFormat="1" ht="15.75" customHeight="1"/>
    <row r="556" s="161" customFormat="1" ht="15.75" customHeight="1"/>
    <row r="557" s="161" customFormat="1" ht="15.75" customHeight="1"/>
    <row r="558" s="161" customFormat="1" ht="15.75" customHeight="1"/>
    <row r="559" s="161" customFormat="1" ht="15.75" customHeight="1"/>
    <row r="560" s="161" customFormat="1" ht="15.75" customHeight="1"/>
    <row r="561" s="161" customFormat="1" ht="15.75" customHeight="1"/>
    <row r="562" s="161" customFormat="1" ht="15.75" customHeight="1"/>
    <row r="563" s="161" customFormat="1" ht="15.75" customHeight="1"/>
    <row r="564" s="161" customFormat="1" ht="15.75" customHeight="1"/>
    <row r="565" s="161" customFormat="1" ht="15.75" customHeight="1"/>
    <row r="566" s="161" customFormat="1" ht="15.75" customHeight="1"/>
    <row r="567" s="161" customFormat="1" ht="15.75" customHeight="1"/>
    <row r="568" s="161" customFormat="1" ht="15.75" customHeight="1"/>
    <row r="569" s="161" customFormat="1" ht="15.75" customHeight="1"/>
    <row r="570" s="161" customFormat="1" ht="15.75" customHeight="1"/>
    <row r="571" s="161" customFormat="1" ht="15.75" customHeight="1"/>
    <row r="572" s="161" customFormat="1" ht="15.75" customHeight="1"/>
    <row r="573" s="161" customFormat="1" ht="15.75" customHeight="1"/>
    <row r="574" s="161" customFormat="1" ht="15.75" customHeight="1"/>
    <row r="575" s="161" customFormat="1" ht="15.75" customHeight="1"/>
    <row r="576" s="161" customFormat="1" ht="15.75" customHeight="1"/>
    <row r="577" s="161" customFormat="1" ht="15.75" customHeight="1"/>
    <row r="578" s="161" customFormat="1" ht="15.75" customHeight="1"/>
    <row r="579" s="161" customFormat="1" ht="15.75" customHeight="1"/>
    <row r="580" s="161" customFormat="1" ht="15.75" customHeight="1"/>
    <row r="581" s="161" customFormat="1" ht="15.75" customHeight="1"/>
    <row r="582" s="161" customFormat="1" ht="15.75" customHeight="1"/>
    <row r="583" s="161" customFormat="1" ht="15.75" customHeight="1"/>
    <row r="584" s="161" customFormat="1" ht="15.75" customHeight="1"/>
    <row r="585" s="161" customFormat="1" ht="15.75" customHeight="1"/>
    <row r="586" s="161" customFormat="1" ht="15.75" customHeight="1"/>
    <row r="587" s="161" customFormat="1" ht="15.75" customHeight="1"/>
    <row r="588" s="161" customFormat="1" ht="15.75" customHeight="1"/>
    <row r="589" s="161" customFormat="1" ht="15.75" customHeight="1"/>
    <row r="590" s="161" customFormat="1" ht="15.75" customHeight="1"/>
    <row r="591" s="161" customFormat="1" ht="15.75" customHeight="1"/>
    <row r="592" s="161" customFormat="1" ht="15.75" customHeight="1"/>
    <row r="593" s="161" customFormat="1" ht="15.75" customHeight="1"/>
    <row r="594" s="161" customFormat="1" ht="15.75" customHeight="1"/>
    <row r="595" s="161" customFormat="1" ht="15.75" customHeight="1"/>
    <row r="596" s="161" customFormat="1" ht="15.75" customHeight="1"/>
    <row r="597" s="161" customFormat="1" ht="15.75" customHeight="1"/>
    <row r="598" s="161" customFormat="1" ht="15.75" customHeight="1"/>
    <row r="599" s="161" customFormat="1" ht="15.75" customHeight="1"/>
    <row r="600" s="161" customFormat="1" ht="15.75" customHeight="1"/>
    <row r="601" s="161" customFormat="1" ht="15.75" customHeight="1"/>
    <row r="602" s="161" customFormat="1" ht="15.75" customHeight="1"/>
    <row r="603" s="161" customFormat="1" ht="15.75" customHeight="1"/>
    <row r="604" s="161" customFormat="1" ht="15.75" customHeight="1"/>
    <row r="605" s="161" customFormat="1" ht="15.75" customHeight="1"/>
    <row r="606" s="161" customFormat="1" ht="15.75" customHeight="1"/>
    <row r="607" s="161" customFormat="1" ht="15.75" customHeight="1"/>
    <row r="608" s="161" customFormat="1" ht="15.75" customHeight="1"/>
    <row r="609" s="161" customFormat="1" ht="15.75" customHeight="1"/>
    <row r="610" s="161" customFormat="1" ht="15.75" customHeight="1"/>
    <row r="611" s="161" customFormat="1" ht="15.75" customHeight="1"/>
    <row r="612" s="161" customFormat="1" ht="15.75" customHeight="1"/>
    <row r="613" s="161" customFormat="1" ht="15.75" customHeight="1"/>
    <row r="614" s="161" customFormat="1" ht="15.75" customHeight="1"/>
    <row r="615" s="161" customFormat="1" ht="15.75" customHeight="1"/>
    <row r="616" s="161" customFormat="1" ht="15.75" customHeight="1"/>
    <row r="617" s="161" customFormat="1" ht="15.75" customHeight="1"/>
    <row r="618" s="161" customFormat="1" ht="15.75" customHeight="1"/>
    <row r="619" s="161" customFormat="1" ht="15.75" customHeight="1"/>
    <row r="620" s="161" customFormat="1" ht="15.75" customHeight="1"/>
    <row r="621" s="161" customFormat="1" ht="15.75" customHeight="1"/>
    <row r="622" s="161" customFormat="1" ht="15.75" customHeight="1"/>
    <row r="623" s="161" customFormat="1" ht="15.75" customHeight="1"/>
    <row r="624" s="161" customFormat="1" ht="15.75" customHeight="1"/>
    <row r="625" s="161" customFormat="1" ht="15.75" customHeight="1"/>
    <row r="626" s="161" customFormat="1" ht="15.75" customHeight="1"/>
    <row r="627" s="161" customFormat="1" ht="15.75" customHeight="1"/>
    <row r="628" s="161" customFormat="1" ht="15.75" customHeight="1"/>
    <row r="629" s="161" customFormat="1" ht="15.75" customHeight="1"/>
    <row r="630" s="161" customFormat="1" ht="15.75" customHeight="1"/>
    <row r="631" s="161" customFormat="1" ht="15.75" customHeight="1"/>
    <row r="632" s="161" customFormat="1" ht="15.75" customHeight="1"/>
    <row r="633" s="161" customFormat="1" ht="15.75" customHeight="1"/>
    <row r="634" s="161" customFormat="1" ht="15.75" customHeight="1"/>
    <row r="635" s="161" customFormat="1" ht="15.75" customHeight="1"/>
    <row r="636" s="161" customFormat="1" ht="15.75" customHeight="1"/>
    <row r="637" s="161" customFormat="1" ht="15.75" customHeight="1"/>
    <row r="638" s="161" customFormat="1" ht="15.75" customHeight="1"/>
    <row r="639" s="161" customFormat="1" ht="15.75" customHeight="1"/>
    <row r="640" s="161" customFormat="1" ht="15.75" customHeight="1"/>
    <row r="641" s="161" customFormat="1" ht="15.75" customHeight="1"/>
    <row r="642" s="161" customFormat="1" ht="15.75" customHeight="1"/>
    <row r="643" s="161" customFormat="1" ht="15.75" customHeight="1"/>
    <row r="644" s="161" customFormat="1" ht="15.75" customHeight="1"/>
    <row r="645" s="161" customFormat="1" ht="15.75" customHeight="1"/>
    <row r="646" s="161" customFormat="1" ht="15.75" customHeight="1"/>
    <row r="647" s="161" customFormat="1" ht="15.75" customHeight="1"/>
    <row r="648" s="161" customFormat="1" ht="15.75" customHeight="1"/>
    <row r="649" s="161" customFormat="1" ht="15.75" customHeight="1"/>
    <row r="650" s="161" customFormat="1" ht="15.75" customHeight="1"/>
    <row r="651" s="161" customFormat="1" ht="15.75" customHeight="1"/>
    <row r="652" s="161" customFormat="1" ht="15.75" customHeight="1"/>
    <row r="653" s="161" customFormat="1" ht="15.75" customHeight="1"/>
    <row r="654" s="161" customFormat="1" ht="15.75" customHeight="1"/>
    <row r="655" s="161" customFormat="1" ht="15.75" customHeight="1"/>
    <row r="656" s="161" customFormat="1" ht="15.75" customHeight="1"/>
    <row r="657" s="161" customFormat="1" ht="15.75" customHeight="1"/>
    <row r="658" s="161" customFormat="1" ht="15.75" customHeight="1"/>
    <row r="659" s="161" customFormat="1" ht="15.75" customHeight="1"/>
    <row r="660" s="161" customFormat="1" ht="15.75" customHeight="1"/>
    <row r="661" s="161" customFormat="1" ht="15.75" customHeight="1"/>
    <row r="662" s="161" customFormat="1" ht="15.75" customHeight="1"/>
    <row r="663" s="161" customFormat="1" ht="15.75" customHeight="1"/>
    <row r="664" s="161" customFormat="1" ht="15.75" customHeight="1"/>
    <row r="665" s="161" customFormat="1" ht="15.75" customHeight="1"/>
    <row r="666" s="161" customFormat="1" ht="15.75" customHeight="1"/>
    <row r="667" s="161" customFormat="1" ht="15.75" customHeight="1"/>
    <row r="668" s="161" customFormat="1" ht="15.75" customHeight="1"/>
    <row r="669" s="161" customFormat="1" ht="15.75" customHeight="1"/>
    <row r="670" s="161" customFormat="1" ht="15.75" customHeight="1"/>
    <row r="671" s="161" customFormat="1" ht="15.75" customHeight="1"/>
    <row r="672" s="161" customFormat="1" ht="15.75" customHeight="1"/>
    <row r="673" s="161" customFormat="1" ht="15.75" customHeight="1"/>
    <row r="674" s="161" customFormat="1" ht="15.75" customHeight="1"/>
    <row r="675" s="161" customFormat="1" ht="15.75" customHeight="1"/>
    <row r="676" s="161" customFormat="1" ht="15.75" customHeight="1"/>
    <row r="677" s="161" customFormat="1" ht="15.75" customHeight="1"/>
    <row r="678" s="161" customFormat="1" ht="15.75" customHeight="1"/>
    <row r="679" s="161" customFormat="1" ht="15.75" customHeight="1"/>
    <row r="680" s="161" customFormat="1" ht="15.75" customHeight="1"/>
    <row r="681" s="161" customFormat="1" ht="15.75" customHeight="1"/>
    <row r="682" s="161" customFormat="1" ht="15.75" customHeight="1"/>
    <row r="683" s="161" customFormat="1" ht="15.75" customHeight="1"/>
    <row r="684" s="161" customFormat="1" ht="15.75" customHeight="1"/>
    <row r="685" s="161" customFormat="1" ht="15.75" customHeight="1"/>
    <row r="686" s="161" customFormat="1" ht="15.75" customHeight="1"/>
    <row r="687" s="161" customFormat="1" ht="15.75" customHeight="1"/>
    <row r="688" s="161" customFormat="1" ht="15.75" customHeight="1"/>
    <row r="689" s="161" customFormat="1" ht="15.75" customHeight="1"/>
    <row r="690" s="161" customFormat="1" ht="15.75" customHeight="1"/>
    <row r="691" s="161" customFormat="1" ht="15.75" customHeight="1"/>
    <row r="692" s="161" customFormat="1" ht="15.75" customHeight="1"/>
    <row r="693" s="161" customFormat="1" ht="15.75" customHeight="1"/>
    <row r="694" s="161" customFormat="1" ht="15.75" customHeight="1"/>
    <row r="695" s="161" customFormat="1" ht="15.75" customHeight="1"/>
    <row r="696" s="161" customFormat="1" ht="15.75" customHeight="1"/>
    <row r="697" s="161" customFormat="1" ht="15.75" customHeight="1"/>
    <row r="698" s="161" customFormat="1" ht="15.75" customHeight="1"/>
    <row r="699" s="161" customFormat="1" ht="15.75" customHeight="1"/>
    <row r="700" s="161" customFormat="1" ht="15.75" customHeight="1"/>
    <row r="701" s="161" customFormat="1" ht="15.75" customHeight="1"/>
    <row r="702" s="161" customFormat="1" ht="15.75" customHeight="1"/>
    <row r="703" s="161" customFormat="1" ht="15.75" customHeight="1"/>
    <row r="704" s="161" customFormat="1" ht="15.75" customHeight="1"/>
    <row r="705" s="161" customFormat="1" ht="15.75" customHeight="1"/>
    <row r="706" s="161" customFormat="1" ht="15.75" customHeight="1"/>
    <row r="707" s="161" customFormat="1" ht="15.75" customHeight="1"/>
    <row r="708" s="161" customFormat="1" ht="15.75" customHeight="1"/>
    <row r="709" s="161" customFormat="1" ht="15.75" customHeight="1"/>
    <row r="710" s="161" customFormat="1" ht="15.75" customHeight="1"/>
    <row r="711" s="161" customFormat="1" ht="15.75" customHeight="1"/>
    <row r="712" s="161" customFormat="1" ht="15.75" customHeight="1"/>
    <row r="713" s="161" customFormat="1" ht="15.75" customHeight="1"/>
    <row r="714" s="161" customFormat="1" ht="15.75" customHeight="1"/>
    <row r="715" s="161" customFormat="1" ht="15.75" customHeight="1"/>
    <row r="716" s="161" customFormat="1" ht="15.75" customHeight="1"/>
    <row r="717" s="161" customFormat="1" ht="15.75" customHeight="1"/>
    <row r="718" s="161" customFormat="1" ht="15.75" customHeight="1"/>
    <row r="719" s="161" customFormat="1" ht="15.75" customHeight="1"/>
    <row r="720" s="161" customFormat="1" ht="15.75" customHeight="1"/>
    <row r="721" s="161" customFormat="1" ht="15.75" customHeight="1"/>
    <row r="722" s="161" customFormat="1" ht="15.75" customHeight="1"/>
    <row r="723" s="161" customFormat="1" ht="15.75" customHeight="1"/>
    <row r="724" s="161" customFormat="1" ht="15.75" customHeight="1"/>
    <row r="725" s="161" customFormat="1" ht="15.75" customHeight="1"/>
    <row r="726" s="161" customFormat="1" ht="15.75" customHeight="1"/>
    <row r="727" s="161" customFormat="1" ht="15.75" customHeight="1"/>
    <row r="728" s="161" customFormat="1" ht="15.75" customHeight="1"/>
    <row r="729" s="161" customFormat="1" ht="15.75" customHeight="1"/>
    <row r="730" s="161" customFormat="1" ht="15.75" customHeight="1"/>
    <row r="731" s="161" customFormat="1" ht="15.75" customHeight="1"/>
    <row r="732" s="161" customFormat="1" ht="15.75" customHeight="1"/>
    <row r="733" s="161" customFormat="1" ht="15.75" customHeight="1"/>
    <row r="734" s="161" customFormat="1" ht="15.75" customHeight="1"/>
    <row r="735" s="161" customFormat="1" ht="15.75" customHeight="1"/>
    <row r="736" s="161" customFormat="1" ht="15.75" customHeight="1"/>
    <row r="737" s="161" customFormat="1" ht="15.75" customHeight="1"/>
    <row r="738" s="161" customFormat="1" ht="15.75" customHeight="1"/>
    <row r="739" s="161" customFormat="1" ht="15.75" customHeight="1"/>
    <row r="740" s="161" customFormat="1" ht="15.75" customHeight="1"/>
    <row r="741" s="161" customFormat="1" ht="15.75" customHeight="1"/>
    <row r="742" s="161" customFormat="1" ht="15.75" customHeight="1"/>
    <row r="743" s="161" customFormat="1" ht="15.75" customHeight="1"/>
    <row r="744" s="161" customFormat="1" ht="15.75" customHeight="1"/>
    <row r="745" s="161" customFormat="1" ht="15.75" customHeight="1"/>
    <row r="746" s="161" customFormat="1" ht="15.75" customHeight="1"/>
    <row r="747" s="161" customFormat="1" ht="15.75" customHeight="1"/>
    <row r="748" s="161" customFormat="1" ht="15.75" customHeight="1"/>
    <row r="749" s="161" customFormat="1" ht="15.75" customHeight="1"/>
    <row r="750" s="161" customFormat="1" ht="15.75" customHeight="1"/>
    <row r="751" s="161" customFormat="1" ht="15.75" customHeight="1"/>
    <row r="752" s="161" customFormat="1" ht="15.75" customHeight="1"/>
    <row r="753" s="161" customFormat="1" ht="15.75" customHeight="1"/>
    <row r="754" s="161" customFormat="1" ht="15.75" customHeight="1"/>
    <row r="755" s="161" customFormat="1" ht="15.75" customHeight="1"/>
    <row r="756" s="161" customFormat="1" ht="15.75" customHeight="1"/>
    <row r="757" s="161" customFormat="1" ht="15.75" customHeight="1"/>
    <row r="758" s="161" customFormat="1" ht="15.75" customHeight="1"/>
    <row r="759" s="161" customFormat="1" ht="15.75" customHeight="1"/>
    <row r="760" s="161" customFormat="1" ht="15.75" customHeight="1"/>
    <row r="761" s="161" customFormat="1" ht="15.75" customHeight="1"/>
    <row r="762" s="161" customFormat="1" ht="15.75" customHeight="1"/>
    <row r="763" s="161" customFormat="1" ht="15.75" customHeight="1"/>
    <row r="764" s="161" customFormat="1" ht="15.75" customHeight="1"/>
    <row r="765" s="161" customFormat="1" ht="15.75" customHeight="1"/>
    <row r="766" s="161" customFormat="1" ht="15.75" customHeight="1"/>
    <row r="767" s="161" customFormat="1" ht="15.75" customHeight="1"/>
    <row r="768" s="161" customFormat="1" ht="15.75" customHeight="1"/>
    <row r="769" s="161" customFormat="1" ht="15.75" customHeight="1"/>
    <row r="770" s="161" customFormat="1" ht="15.75" customHeight="1"/>
    <row r="771" s="161" customFormat="1" ht="15.75" customHeight="1"/>
    <row r="772" s="161" customFormat="1" ht="15.75" customHeight="1"/>
    <row r="773" s="161" customFormat="1" ht="15.75" customHeight="1"/>
    <row r="774" s="161" customFormat="1" ht="15.75" customHeight="1"/>
    <row r="775" s="161" customFormat="1" ht="15.75" customHeight="1"/>
    <row r="776" s="161" customFormat="1" ht="15.75" customHeight="1"/>
    <row r="777" s="161" customFormat="1" ht="15.75" customHeight="1"/>
    <row r="778" s="161" customFormat="1" ht="15.75" customHeight="1"/>
    <row r="779" s="161" customFormat="1" ht="15.75" customHeight="1"/>
    <row r="780" s="161" customFormat="1" ht="15.75" customHeight="1"/>
    <row r="781" s="161" customFormat="1" ht="15.75" customHeight="1"/>
    <row r="782" s="161" customFormat="1" ht="15.75" customHeight="1"/>
    <row r="783" s="161" customFormat="1" ht="15.75" customHeight="1"/>
    <row r="784" s="161" customFormat="1" ht="15.75" customHeight="1"/>
    <row r="785" s="161" customFormat="1" ht="15.75" customHeight="1"/>
    <row r="786" s="161" customFormat="1" ht="15.75" customHeight="1"/>
    <row r="787" s="161" customFormat="1" ht="15.75" customHeight="1"/>
    <row r="788" s="161" customFormat="1" ht="15.75" customHeight="1"/>
    <row r="789" s="161" customFormat="1" ht="15.75" customHeight="1"/>
    <row r="790" s="161" customFormat="1" ht="15.75" customHeight="1"/>
    <row r="791" s="161" customFormat="1" ht="15.75" customHeight="1"/>
    <row r="792" s="161" customFormat="1" ht="15.75" customHeight="1"/>
    <row r="793" s="161" customFormat="1" ht="15.75" customHeight="1"/>
    <row r="794" s="161" customFormat="1" ht="15.75" customHeight="1"/>
    <row r="795" s="161" customFormat="1" ht="15.75" customHeight="1"/>
    <row r="796" s="161" customFormat="1" ht="15.75" customHeight="1"/>
    <row r="797" s="161" customFormat="1" ht="15.75" customHeight="1"/>
    <row r="798" s="161" customFormat="1" ht="15.75" customHeight="1"/>
    <row r="799" s="161" customFormat="1" ht="15.75" customHeight="1"/>
    <row r="800" s="161" customFormat="1" ht="15.75" customHeight="1"/>
    <row r="801" s="161" customFormat="1" ht="15.75" customHeight="1"/>
    <row r="802" s="161" customFormat="1" ht="15.75" customHeight="1"/>
    <row r="803" s="161" customFormat="1" ht="15.75" customHeight="1"/>
    <row r="804" s="161" customFormat="1" ht="15.75" customHeight="1"/>
    <row r="805" s="161" customFormat="1" ht="15.75" customHeight="1"/>
    <row r="806" s="161" customFormat="1" ht="15.75" customHeight="1"/>
    <row r="807" s="161" customFormat="1" ht="15.75" customHeight="1"/>
    <row r="808" s="161" customFormat="1" ht="15.75" customHeight="1"/>
    <row r="809" s="161" customFormat="1" ht="15.75" customHeight="1"/>
    <row r="810" s="161" customFormat="1" ht="15.75" customHeight="1"/>
    <row r="811" s="161" customFormat="1" ht="15.75" customHeight="1"/>
    <row r="812" s="161" customFormat="1" ht="15.75" customHeight="1"/>
    <row r="813" s="161" customFormat="1" ht="15.75" customHeight="1"/>
    <row r="814" s="161" customFormat="1" ht="15.75" customHeight="1"/>
    <row r="815" s="161" customFormat="1" ht="15.75" customHeight="1"/>
    <row r="816" s="161" customFormat="1" ht="15.75" customHeight="1"/>
    <row r="817" s="161" customFormat="1" ht="15.75" customHeight="1"/>
    <row r="818" s="161" customFormat="1" ht="15.75" customHeight="1"/>
    <row r="819" s="161" customFormat="1" ht="15.75" customHeight="1"/>
    <row r="820" s="161" customFormat="1" ht="15.75" customHeight="1"/>
    <row r="821" s="161" customFormat="1" ht="15.75" customHeight="1"/>
    <row r="822" s="161" customFormat="1" ht="15.75" customHeight="1"/>
    <row r="823" s="161" customFormat="1" ht="15.75" customHeight="1"/>
    <row r="824" s="161" customFormat="1" ht="15.75" customHeight="1"/>
    <row r="825" s="161" customFormat="1" ht="15.75" customHeight="1"/>
    <row r="826" s="161" customFormat="1" ht="15.75" customHeight="1"/>
    <row r="827" s="161" customFormat="1" ht="15.75" customHeight="1"/>
    <row r="828" s="161" customFormat="1" ht="15.75" customHeight="1"/>
    <row r="829" s="161" customFormat="1" ht="15.75" customHeight="1"/>
    <row r="830" s="161" customFormat="1" ht="15.75" customHeight="1"/>
    <row r="831" s="161" customFormat="1" ht="15.75" customHeight="1"/>
    <row r="832" s="161" customFormat="1" ht="15.75" customHeight="1"/>
    <row r="833" s="161" customFormat="1" ht="15.75" customHeight="1"/>
    <row r="834" s="161" customFormat="1" ht="15.75" customHeight="1"/>
    <row r="835" s="161" customFormat="1" ht="15.75" customHeight="1"/>
    <row r="836" s="161" customFormat="1" ht="15.75" customHeight="1"/>
    <row r="837" s="161" customFormat="1" ht="15.75" customHeight="1"/>
    <row r="838" s="161" customFormat="1" ht="15.75" customHeight="1"/>
    <row r="839" s="161" customFormat="1" ht="15.75" customHeight="1"/>
    <row r="840" s="161" customFormat="1" ht="15.75" customHeight="1"/>
    <row r="841" s="161" customFormat="1" ht="15.75" customHeight="1"/>
    <row r="842" s="161" customFormat="1" ht="15.75" customHeight="1"/>
    <row r="843" s="161" customFormat="1" ht="15.75" customHeight="1"/>
    <row r="844" s="161" customFormat="1" ht="15.75" customHeight="1"/>
    <row r="845" s="161" customFormat="1" ht="15.75" customHeight="1"/>
    <row r="846" s="161" customFormat="1" ht="15.75" customHeight="1"/>
    <row r="847" s="161" customFormat="1" ht="15.75" customHeight="1"/>
    <row r="848" s="161" customFormat="1" ht="15.75" customHeight="1"/>
    <row r="849" s="161" customFormat="1" ht="15.75" customHeight="1"/>
    <row r="850" s="161" customFormat="1" ht="15.75" customHeight="1"/>
    <row r="851" s="161" customFormat="1" ht="15.75" customHeight="1"/>
    <row r="852" s="161" customFormat="1" ht="15.75" customHeight="1"/>
    <row r="853" s="161" customFormat="1" ht="15.75" customHeight="1"/>
    <row r="854" s="161" customFormat="1" ht="15.75" customHeight="1"/>
    <row r="855" s="161" customFormat="1" ht="15.75" customHeight="1"/>
    <row r="856" s="161" customFormat="1" ht="15.75" customHeight="1"/>
    <row r="857" s="161" customFormat="1" ht="15.75" customHeight="1"/>
    <row r="858" s="161" customFormat="1" ht="15.75" customHeight="1"/>
    <row r="859" s="161" customFormat="1" ht="15.75" customHeight="1"/>
    <row r="860" s="161" customFormat="1" ht="15.75" customHeight="1"/>
    <row r="861" s="161" customFormat="1" ht="15.75" customHeight="1"/>
    <row r="862" s="161" customFormat="1" ht="15.75" customHeight="1"/>
    <row r="863" s="161" customFormat="1" ht="15.75" customHeight="1"/>
    <row r="864" s="161" customFormat="1" ht="15.75" customHeight="1"/>
    <row r="865" s="161" customFormat="1" ht="15.75" customHeight="1"/>
    <row r="866" s="161" customFormat="1" ht="15.75" customHeight="1"/>
    <row r="867" s="161" customFormat="1" ht="15.75" customHeight="1"/>
    <row r="868" s="161" customFormat="1" ht="15.75" customHeight="1"/>
    <row r="869" s="161" customFormat="1" ht="15.75" customHeight="1"/>
    <row r="870" s="161" customFormat="1" ht="15.75" customHeight="1"/>
    <row r="871" s="161" customFormat="1" ht="15.75" customHeight="1"/>
    <row r="872" s="161" customFormat="1" ht="15.75" customHeight="1"/>
    <row r="873" s="161" customFormat="1" ht="15.75" customHeight="1"/>
    <row r="874" s="161" customFormat="1" ht="15.75" customHeight="1"/>
    <row r="875" s="161" customFormat="1" ht="15.75" customHeight="1"/>
    <row r="876" s="161" customFormat="1" ht="15.75" customHeight="1"/>
    <row r="877" s="161" customFormat="1" ht="15.75" customHeight="1"/>
    <row r="878" s="161" customFormat="1" ht="15.75" customHeight="1"/>
    <row r="879" s="161" customFormat="1" ht="15.75" customHeight="1"/>
    <row r="880" s="161" customFormat="1" ht="15.75" customHeight="1"/>
    <row r="881" s="161" customFormat="1" ht="15.75" customHeight="1"/>
    <row r="882" s="161" customFormat="1" ht="15.75" customHeight="1"/>
    <row r="883" s="161" customFormat="1" ht="15.75" customHeight="1"/>
    <row r="884" s="161" customFormat="1" ht="15.75" customHeight="1"/>
    <row r="885" s="161" customFormat="1" ht="15.75" customHeight="1"/>
    <row r="886" s="161" customFormat="1" ht="15.75" customHeight="1"/>
    <row r="887" s="161" customFormat="1" ht="15.75" customHeight="1"/>
    <row r="888" s="161" customFormat="1" ht="15.75" customHeight="1"/>
    <row r="889" s="161" customFormat="1" ht="15.75" customHeight="1"/>
    <row r="890" s="161" customFormat="1" ht="15.75" customHeight="1"/>
    <row r="891" s="161" customFormat="1" ht="15.75" customHeight="1"/>
    <row r="892" s="161" customFormat="1" ht="15.75" customHeight="1"/>
    <row r="893" s="161" customFormat="1" ht="15.75" customHeight="1"/>
    <row r="894" s="161" customFormat="1" ht="15.75" customHeight="1"/>
    <row r="895" s="161" customFormat="1" ht="15.75" customHeight="1"/>
    <row r="896" s="161" customFormat="1" ht="15.75" customHeight="1"/>
    <row r="897" s="161" customFormat="1" ht="15.75" customHeight="1"/>
    <row r="898" s="161" customFormat="1" ht="15.75" customHeight="1"/>
    <row r="899" s="161" customFormat="1" ht="15.75" customHeight="1"/>
    <row r="900" s="161" customFormat="1" ht="15.75" customHeight="1"/>
    <row r="901" s="161" customFormat="1" ht="15.75" customHeight="1"/>
    <row r="902" s="161" customFormat="1" ht="15.75" customHeight="1"/>
    <row r="903" s="161" customFormat="1" ht="15.75" customHeight="1"/>
    <row r="904" s="161" customFormat="1" ht="15.75" customHeight="1"/>
    <row r="905" s="161" customFormat="1" ht="15.75" customHeight="1"/>
    <row r="906" s="161" customFormat="1" ht="15.75" customHeight="1"/>
    <row r="907" s="161" customFormat="1" ht="15.75" customHeight="1"/>
    <row r="908" s="161" customFormat="1" ht="15.75" customHeight="1"/>
    <row r="909" s="161" customFormat="1" ht="15.75" customHeight="1"/>
    <row r="910" s="161" customFormat="1" ht="15.75" customHeight="1"/>
    <row r="911" s="161" customFormat="1" ht="15.75" customHeight="1"/>
    <row r="912" s="161" customFormat="1" ht="15.75" customHeight="1"/>
    <row r="913" s="161" customFormat="1" ht="15.75" customHeight="1"/>
    <row r="914" s="161" customFormat="1" ht="15.75" customHeight="1"/>
    <row r="915" s="161" customFormat="1" ht="15.75" customHeight="1"/>
    <row r="916" s="161" customFormat="1" ht="15.75" customHeight="1"/>
    <row r="917" s="161" customFormat="1" ht="15.75" customHeight="1"/>
    <row r="918" s="161" customFormat="1" ht="15.75" customHeight="1"/>
    <row r="919" s="161" customFormat="1" ht="15.75" customHeight="1"/>
    <row r="920" s="161" customFormat="1" ht="15.75" customHeight="1"/>
    <row r="921" s="161" customFormat="1" ht="15.75" customHeight="1"/>
    <row r="922" s="161" customFormat="1" ht="15.75" customHeight="1"/>
    <row r="923" s="161" customFormat="1" ht="15.75" customHeight="1"/>
    <row r="924" s="161" customFormat="1" ht="15.75" customHeight="1"/>
    <row r="925" s="161" customFormat="1" ht="15.75" customHeight="1"/>
    <row r="926" s="161" customFormat="1" ht="15.75" customHeight="1"/>
    <row r="927" s="161" customFormat="1" ht="15.75" customHeight="1"/>
    <row r="928" s="161" customFormat="1" ht="15.75" customHeight="1"/>
    <row r="929" s="161" customFormat="1" ht="15.75" customHeight="1"/>
    <row r="930" s="161" customFormat="1" ht="15.75" customHeight="1"/>
    <row r="931" s="161" customFormat="1" ht="15.75" customHeight="1"/>
    <row r="932" s="161" customFormat="1" ht="15.75" customHeight="1"/>
    <row r="933" s="161" customFormat="1" ht="15.75" customHeight="1"/>
    <row r="934" s="161" customFormat="1" ht="15.75" customHeight="1"/>
    <row r="935" s="161" customFormat="1" ht="15.75" customHeight="1"/>
    <row r="936" s="161" customFormat="1" ht="15.75" customHeight="1"/>
    <row r="937" s="161" customFormat="1" ht="15.75" customHeight="1"/>
    <row r="938" s="161" customFormat="1" ht="15.75" customHeight="1"/>
    <row r="939" s="161" customFormat="1" ht="15.75" customHeight="1"/>
    <row r="940" s="161" customFormat="1" ht="15.75" customHeight="1"/>
    <row r="941" s="161" customFormat="1" ht="15.75" customHeight="1"/>
    <row r="942" s="161" customFormat="1" ht="15.75" customHeight="1"/>
    <row r="943" s="161" customFormat="1" ht="15.75" customHeight="1"/>
    <row r="944" s="161" customFormat="1" ht="15.75" customHeight="1"/>
    <row r="945" s="161" customFormat="1" ht="15.75" customHeight="1"/>
    <row r="946" s="161" customFormat="1" ht="15.75" customHeight="1"/>
    <row r="947" s="161" customFormat="1" ht="15.75" customHeight="1"/>
    <row r="948" s="161" customFormat="1" ht="15.75" customHeight="1"/>
    <row r="949" s="161" customFormat="1" ht="15.75" customHeight="1"/>
    <row r="950" s="161" customFormat="1" ht="15.75" customHeight="1"/>
    <row r="951" s="161" customFormat="1" ht="15.75" customHeight="1"/>
    <row r="952" s="161" customFormat="1" ht="15.75" customHeight="1"/>
    <row r="953" s="161" customFormat="1" ht="15.75" customHeight="1"/>
    <row r="954" s="161" customFormat="1" ht="15.75" customHeight="1"/>
    <row r="955" s="161" customFormat="1" ht="15.75" customHeight="1"/>
    <row r="956" s="161" customFormat="1" ht="15.75" customHeight="1"/>
    <row r="957" s="161" customFormat="1" ht="15.75" customHeight="1"/>
    <row r="958" s="161" customFormat="1" ht="15.75" customHeight="1"/>
    <row r="959" s="161" customFormat="1" ht="15.75" customHeight="1"/>
    <row r="960" s="161" customFormat="1" ht="15.75" customHeight="1"/>
    <row r="961" s="161" customFormat="1" ht="15.75" customHeight="1"/>
    <row r="962" s="161" customFormat="1" ht="15.75" customHeight="1"/>
    <row r="963" s="161" customFormat="1" ht="15.75" customHeight="1"/>
    <row r="964" s="161" customFormat="1" ht="15.75" customHeight="1"/>
    <row r="965" s="161" customFormat="1" ht="15.75" customHeight="1"/>
    <row r="966" s="161" customFormat="1" ht="15.75" customHeight="1"/>
    <row r="967" s="161" customFormat="1" ht="15.75" customHeight="1"/>
    <row r="968" s="161" customFormat="1" ht="15.75" customHeight="1"/>
    <row r="969" s="161" customFormat="1" ht="15.75" customHeight="1"/>
    <row r="970" s="161" customFormat="1" ht="15.75" customHeight="1"/>
    <row r="971" s="161" customFormat="1" ht="15.75" customHeight="1"/>
    <row r="972" s="161" customFormat="1" ht="15.75" customHeight="1"/>
    <row r="973" s="161" customFormat="1" ht="15.75" customHeight="1"/>
    <row r="974" s="161" customFormat="1" ht="15.75" customHeight="1"/>
    <row r="975" s="161" customFormat="1" ht="15.75" customHeight="1"/>
    <row r="976" s="161" customFormat="1" ht="15.75" customHeight="1"/>
    <row r="977" s="161" customFormat="1" ht="15.75" customHeight="1"/>
    <row r="978" s="161" customFormat="1" ht="15.75" customHeight="1"/>
    <row r="979" s="161" customFormat="1" ht="15.75" customHeight="1"/>
    <row r="980" s="161" customFormat="1" ht="15.75" customHeight="1"/>
    <row r="981" s="161" customFormat="1" ht="15.75" customHeight="1"/>
    <row r="982" s="161" customFormat="1" ht="15.75" customHeight="1"/>
    <row r="983" s="161" customFormat="1" ht="15.75" customHeight="1"/>
    <row r="984" s="161" customFormat="1" ht="15.75" customHeight="1"/>
    <row r="985" s="161" customFormat="1" ht="15.75" customHeight="1"/>
    <row r="986" s="161" customFormat="1" ht="15.75" customHeight="1"/>
    <row r="987" s="161" customFormat="1" ht="15.75" customHeight="1"/>
    <row r="988" s="161" customFormat="1" ht="15.75" customHeight="1"/>
    <row r="989" s="161" customFormat="1" ht="15.75" customHeight="1"/>
    <row r="990" s="161" customFormat="1" ht="15.75" customHeight="1"/>
    <row r="991" s="161" customFormat="1" ht="15.75" customHeight="1"/>
    <row r="992" s="161" customFormat="1" ht="15.75" customHeight="1"/>
    <row r="993" s="161" customFormat="1" ht="15.75" customHeight="1"/>
    <row r="994" s="161" customFormat="1" ht="15.75" customHeight="1"/>
    <row r="995" s="161" customFormat="1" ht="15.75" customHeight="1"/>
    <row r="996" s="161" customFormat="1" ht="15.75" customHeight="1"/>
    <row r="997" s="161" customFormat="1" ht="15.75" customHeight="1"/>
    <row r="998" s="161" customFormat="1" ht="15.75" customHeight="1"/>
    <row r="999" s="161" customFormat="1" ht="15.75" customHeight="1"/>
    <row r="1000" s="161" customFormat="1" ht="15.75" customHeight="1"/>
    <row r="1001" s="161" customFormat="1" ht="15.75" customHeight="1"/>
  </sheetData>
  <mergeCells count="6">
    <mergeCell ref="A41:F41"/>
    <mergeCell ref="A3:A5"/>
    <mergeCell ref="A9:A13"/>
    <mergeCell ref="A15:A19"/>
    <mergeCell ref="A21:A25"/>
    <mergeCell ref="A27:A35"/>
  </mergeCells>
  <phoneticPr fontId="6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5BC-0067-42E6-A857-97A0EF4E1584}">
  <sheetPr>
    <pageSetUpPr fitToPage="1"/>
  </sheetPr>
  <dimension ref="A1:F1019"/>
  <sheetViews>
    <sheetView topLeftCell="A49" workbookViewId="0">
      <selection activeCell="G66" sqref="G66"/>
    </sheetView>
  </sheetViews>
  <sheetFormatPr defaultColWidth="15.125" defaultRowHeight="15" customHeight="1"/>
  <cols>
    <col min="1" max="1" width="15.125" style="161"/>
    <col min="2" max="2" width="22.5" style="161" customWidth="1"/>
    <col min="3" max="3" width="15.125" style="161"/>
    <col min="4" max="4" width="12.75" style="161" customWidth="1"/>
    <col min="5" max="5" width="10.5" style="161" customWidth="1"/>
    <col min="6" max="16384" width="15.125" style="161"/>
  </cols>
  <sheetData>
    <row r="1" spans="1:6" ht="15.75">
      <c r="A1" s="169" t="s">
        <v>270</v>
      </c>
      <c r="B1" s="169" t="s">
        <v>269</v>
      </c>
      <c r="C1" s="169" t="s">
        <v>268</v>
      </c>
      <c r="D1" s="169" t="s">
        <v>267</v>
      </c>
      <c r="E1" s="175" t="s">
        <v>266</v>
      </c>
      <c r="F1" s="168" t="s">
        <v>265</v>
      </c>
    </row>
    <row r="2" spans="1:6" ht="15.75">
      <c r="A2" s="169" t="s">
        <v>224</v>
      </c>
      <c r="B2" s="169" t="s">
        <v>245</v>
      </c>
      <c r="C2" s="168" t="s">
        <v>335</v>
      </c>
      <c r="D2" s="169">
        <v>4</v>
      </c>
      <c r="E2" s="169">
        <v>22</v>
      </c>
      <c r="F2" s="168" t="s">
        <v>432</v>
      </c>
    </row>
    <row r="3" spans="1:6" ht="15.75">
      <c r="A3" s="169"/>
      <c r="B3" s="169" t="s">
        <v>223</v>
      </c>
      <c r="C3" s="168" t="s">
        <v>161</v>
      </c>
      <c r="D3" s="169">
        <v>34</v>
      </c>
      <c r="E3" s="169">
        <v>130</v>
      </c>
      <c r="F3" s="168" t="s">
        <v>432</v>
      </c>
    </row>
    <row r="4" spans="1:6" ht="15.75">
      <c r="A4" s="169"/>
      <c r="B4" s="169" t="s">
        <v>223</v>
      </c>
      <c r="C4" s="168" t="s">
        <v>264</v>
      </c>
      <c r="D4" s="169">
        <v>1</v>
      </c>
      <c r="E4" s="169">
        <v>6</v>
      </c>
      <c r="F4" s="168" t="s">
        <v>435</v>
      </c>
    </row>
    <row r="5" spans="1:6" ht="15.75">
      <c r="A5" s="169"/>
      <c r="B5" s="169" t="s">
        <v>223</v>
      </c>
      <c r="C5" s="168" t="s">
        <v>68</v>
      </c>
      <c r="D5" s="169">
        <v>11</v>
      </c>
      <c r="E5" s="169">
        <v>38</v>
      </c>
      <c r="F5" s="168" t="s">
        <v>435</v>
      </c>
    </row>
    <row r="6" spans="1:6" ht="15.75">
      <c r="A6" s="169"/>
      <c r="B6" s="169" t="s">
        <v>222</v>
      </c>
      <c r="C6" s="168" t="s">
        <v>75</v>
      </c>
      <c r="D6" s="169">
        <v>11</v>
      </c>
      <c r="E6" s="169">
        <v>27</v>
      </c>
      <c r="F6" s="168" t="s">
        <v>435</v>
      </c>
    </row>
    <row r="7" spans="1:6" ht="15.75">
      <c r="A7" s="169"/>
      <c r="B7" s="169" t="s">
        <v>222</v>
      </c>
      <c r="C7" s="168" t="s">
        <v>70</v>
      </c>
      <c r="D7" s="169">
        <v>23</v>
      </c>
      <c r="E7" s="169">
        <v>120</v>
      </c>
      <c r="F7" s="168" t="s">
        <v>432</v>
      </c>
    </row>
    <row r="8" spans="1:6" ht="15.75">
      <c r="A8" s="169"/>
      <c r="B8" s="169" t="s">
        <v>222</v>
      </c>
      <c r="C8" s="168" t="s">
        <v>73</v>
      </c>
      <c r="D8" s="169">
        <v>10</v>
      </c>
      <c r="E8" s="169">
        <v>36</v>
      </c>
      <c r="F8" s="168" t="s">
        <v>434</v>
      </c>
    </row>
    <row r="9" spans="1:6" ht="15.75">
      <c r="A9" s="169" t="s">
        <v>263</v>
      </c>
      <c r="B9" s="169" t="s">
        <v>263</v>
      </c>
      <c r="C9" s="168" t="s">
        <v>67</v>
      </c>
      <c r="D9" s="169">
        <v>39</v>
      </c>
      <c r="E9" s="169">
        <v>449</v>
      </c>
      <c r="F9" s="168" t="s">
        <v>432</v>
      </c>
    </row>
    <row r="10" spans="1:6" ht="15.75">
      <c r="A10" s="169" t="s">
        <v>221</v>
      </c>
      <c r="B10" s="169" t="s">
        <v>262</v>
      </c>
      <c r="C10" s="168" t="s">
        <v>492</v>
      </c>
      <c r="D10" s="169">
        <v>1</v>
      </c>
      <c r="E10" s="169">
        <v>0</v>
      </c>
      <c r="F10" s="168" t="s">
        <v>490</v>
      </c>
    </row>
    <row r="11" spans="1:6" ht="15.75">
      <c r="A11" s="169"/>
      <c r="B11" s="169" t="s">
        <v>262</v>
      </c>
      <c r="C11" s="168" t="s">
        <v>422</v>
      </c>
      <c r="D11" s="169">
        <v>1</v>
      </c>
      <c r="E11" s="169">
        <v>3</v>
      </c>
      <c r="F11" s="168" t="s">
        <v>432</v>
      </c>
    </row>
    <row r="12" spans="1:6" ht="15.75">
      <c r="A12" s="169"/>
      <c r="B12" s="169" t="s">
        <v>262</v>
      </c>
      <c r="C12" s="168" t="s">
        <v>491</v>
      </c>
      <c r="D12" s="169">
        <v>1</v>
      </c>
      <c r="E12" s="169">
        <v>0</v>
      </c>
      <c r="F12" s="168" t="s">
        <v>490</v>
      </c>
    </row>
    <row r="13" spans="1:6" ht="15.75">
      <c r="A13" s="169"/>
      <c r="B13" s="169" t="s">
        <v>220</v>
      </c>
      <c r="C13" s="168" t="s">
        <v>79</v>
      </c>
      <c r="D13" s="169">
        <v>42</v>
      </c>
      <c r="E13" s="169">
        <v>124</v>
      </c>
      <c r="F13" s="168" t="s">
        <v>435</v>
      </c>
    </row>
    <row r="14" spans="1:6" ht="15.75">
      <c r="A14" s="169"/>
      <c r="B14" s="169" t="s">
        <v>220</v>
      </c>
      <c r="C14" s="168" t="s">
        <v>261</v>
      </c>
      <c r="D14" s="169">
        <v>44</v>
      </c>
      <c r="E14" s="169">
        <v>136</v>
      </c>
      <c r="F14" s="168" t="s">
        <v>434</v>
      </c>
    </row>
    <row r="15" spans="1:6" ht="15.75">
      <c r="A15" s="169"/>
      <c r="B15" s="169" t="s">
        <v>219</v>
      </c>
      <c r="C15" s="168" t="s">
        <v>217</v>
      </c>
      <c r="D15" s="169">
        <v>11</v>
      </c>
      <c r="E15" s="169">
        <v>131</v>
      </c>
      <c r="F15" s="168" t="s">
        <v>435</v>
      </c>
    </row>
    <row r="16" spans="1:6" ht="15.75">
      <c r="A16" s="169"/>
      <c r="B16" s="169" t="s">
        <v>219</v>
      </c>
      <c r="C16" s="168" t="s">
        <v>489</v>
      </c>
      <c r="D16" s="169">
        <v>7</v>
      </c>
      <c r="E16" s="169">
        <v>27</v>
      </c>
      <c r="F16" s="168" t="s">
        <v>435</v>
      </c>
    </row>
    <row r="17" spans="1:6" ht="15.75">
      <c r="A17" s="169"/>
      <c r="B17" s="169" t="s">
        <v>216</v>
      </c>
      <c r="C17" s="168" t="s">
        <v>215</v>
      </c>
      <c r="D17" s="169">
        <v>29</v>
      </c>
      <c r="E17" s="169">
        <v>84</v>
      </c>
      <c r="F17" s="168" t="s">
        <v>438</v>
      </c>
    </row>
    <row r="18" spans="1:6" ht="15.75">
      <c r="A18" s="169"/>
      <c r="B18" s="169" t="s">
        <v>214</v>
      </c>
      <c r="C18" s="168" t="s">
        <v>488</v>
      </c>
      <c r="D18" s="169">
        <v>1</v>
      </c>
      <c r="E18" s="169">
        <v>0</v>
      </c>
      <c r="F18" s="168" t="s">
        <v>438</v>
      </c>
    </row>
    <row r="19" spans="1:6" ht="15.75">
      <c r="A19" s="169"/>
      <c r="B19" s="169" t="s">
        <v>214</v>
      </c>
      <c r="C19" s="168" t="s">
        <v>332</v>
      </c>
      <c r="D19" s="169">
        <v>1</v>
      </c>
      <c r="E19" s="169">
        <v>0</v>
      </c>
      <c r="F19" s="168" t="s">
        <v>438</v>
      </c>
    </row>
    <row r="20" spans="1:6" ht="15.75">
      <c r="A20" s="169"/>
      <c r="B20" s="169" t="s">
        <v>214</v>
      </c>
      <c r="C20" s="168" t="s">
        <v>487</v>
      </c>
      <c r="D20" s="169">
        <v>10</v>
      </c>
      <c r="E20" s="169">
        <v>0</v>
      </c>
      <c r="F20" s="168" t="s">
        <v>438</v>
      </c>
    </row>
    <row r="21" spans="1:6" ht="15.75">
      <c r="A21" s="169"/>
      <c r="B21" s="169" t="s">
        <v>214</v>
      </c>
      <c r="C21" s="168" t="s">
        <v>486</v>
      </c>
      <c r="D21" s="169">
        <v>2</v>
      </c>
      <c r="E21" s="169">
        <v>0</v>
      </c>
      <c r="F21" s="168" t="s">
        <v>438</v>
      </c>
    </row>
    <row r="22" spans="1:6" ht="15.75">
      <c r="A22" s="169" t="s">
        <v>212</v>
      </c>
      <c r="B22" s="169" t="s">
        <v>260</v>
      </c>
      <c r="C22" s="168" t="s">
        <v>331</v>
      </c>
      <c r="D22" s="169">
        <v>6</v>
      </c>
      <c r="E22" s="169">
        <v>20</v>
      </c>
      <c r="F22" s="168" t="s">
        <v>432</v>
      </c>
    </row>
    <row r="23" spans="1:6" ht="15.75">
      <c r="A23" s="169"/>
      <c r="B23" s="169" t="s">
        <v>260</v>
      </c>
      <c r="C23" s="168" t="s">
        <v>485</v>
      </c>
      <c r="D23" s="169">
        <v>1</v>
      </c>
      <c r="E23" s="169">
        <v>3</v>
      </c>
      <c r="F23" s="168" t="s">
        <v>432</v>
      </c>
    </row>
    <row r="24" spans="1:6" ht="15.75">
      <c r="A24" s="169"/>
      <c r="B24" s="169" t="s">
        <v>260</v>
      </c>
      <c r="C24" s="168" t="s">
        <v>330</v>
      </c>
      <c r="D24" s="169">
        <v>21</v>
      </c>
      <c r="E24" s="169">
        <v>48</v>
      </c>
      <c r="F24" s="168" t="s">
        <v>435</v>
      </c>
    </row>
    <row r="25" spans="1:6" ht="15.75">
      <c r="A25" s="169"/>
      <c r="B25" s="169" t="s">
        <v>260</v>
      </c>
      <c r="C25" s="168" t="s">
        <v>484</v>
      </c>
      <c r="D25" s="169">
        <v>6</v>
      </c>
      <c r="E25" s="169">
        <v>0</v>
      </c>
      <c r="F25" s="168" t="s">
        <v>438</v>
      </c>
    </row>
    <row r="26" spans="1:6" ht="15.75">
      <c r="A26" s="169"/>
      <c r="B26" s="169" t="s">
        <v>260</v>
      </c>
      <c r="C26" s="168" t="s">
        <v>483</v>
      </c>
      <c r="D26" s="169">
        <v>55</v>
      </c>
      <c r="E26" s="168">
        <f>3+147-3</f>
        <v>147</v>
      </c>
      <c r="F26" s="168" t="s">
        <v>446</v>
      </c>
    </row>
    <row r="27" spans="1:6" ht="15.75">
      <c r="A27" s="169"/>
      <c r="B27" s="169" t="s">
        <v>259</v>
      </c>
      <c r="C27" s="168" t="s">
        <v>482</v>
      </c>
      <c r="D27" s="169">
        <v>1</v>
      </c>
      <c r="E27" s="169">
        <v>0</v>
      </c>
      <c r="F27" s="168" t="s">
        <v>438</v>
      </c>
    </row>
    <row r="28" spans="1:6" ht="15.75">
      <c r="A28" s="169"/>
      <c r="B28" s="169" t="s">
        <v>259</v>
      </c>
      <c r="C28" s="168" t="s">
        <v>481</v>
      </c>
      <c r="D28" s="169">
        <v>1</v>
      </c>
      <c r="E28" s="169">
        <v>3</v>
      </c>
      <c r="F28" s="168" t="s">
        <v>435</v>
      </c>
    </row>
    <row r="29" spans="1:6" ht="15.75">
      <c r="A29" s="169"/>
      <c r="B29" s="169" t="s">
        <v>259</v>
      </c>
      <c r="C29" s="168" t="s">
        <v>480</v>
      </c>
      <c r="D29" s="169">
        <v>1</v>
      </c>
      <c r="E29" s="169">
        <v>0</v>
      </c>
      <c r="F29" s="168" t="s">
        <v>438</v>
      </c>
    </row>
    <row r="30" spans="1:6" ht="15.75">
      <c r="A30" s="169"/>
      <c r="B30" s="169" t="s">
        <v>259</v>
      </c>
      <c r="C30" s="168" t="s">
        <v>479</v>
      </c>
      <c r="D30" s="169">
        <v>1</v>
      </c>
      <c r="E30" s="169">
        <v>0</v>
      </c>
      <c r="F30" s="168" t="s">
        <v>438</v>
      </c>
    </row>
    <row r="31" spans="1:6" ht="15.75">
      <c r="A31" s="169"/>
      <c r="B31" s="169" t="s">
        <v>240</v>
      </c>
      <c r="C31" s="168" t="s">
        <v>329</v>
      </c>
      <c r="D31" s="169">
        <v>43</v>
      </c>
      <c r="E31" s="169">
        <v>115</v>
      </c>
      <c r="F31" s="168" t="s">
        <v>435</v>
      </c>
    </row>
    <row r="32" spans="1:6" ht="15.75">
      <c r="A32" s="169"/>
      <c r="B32" s="169" t="s">
        <v>211</v>
      </c>
      <c r="C32" s="168" t="s">
        <v>164</v>
      </c>
      <c r="D32" s="169">
        <v>23</v>
      </c>
      <c r="E32" s="169">
        <v>74</v>
      </c>
      <c r="F32" s="168" t="s">
        <v>435</v>
      </c>
    </row>
    <row r="33" spans="1:6" ht="15.75">
      <c r="A33" s="169"/>
      <c r="B33" s="169" t="s">
        <v>211</v>
      </c>
      <c r="C33" s="168" t="s">
        <v>478</v>
      </c>
      <c r="D33" s="169">
        <v>19</v>
      </c>
      <c r="E33" s="169">
        <v>68</v>
      </c>
      <c r="F33" s="168" t="s">
        <v>435</v>
      </c>
    </row>
    <row r="34" spans="1:6" ht="15.75">
      <c r="A34" s="169"/>
      <c r="B34" s="169" t="s">
        <v>211</v>
      </c>
      <c r="C34" s="168" t="s">
        <v>229</v>
      </c>
      <c r="D34" s="169">
        <v>2</v>
      </c>
      <c r="E34" s="169">
        <v>85</v>
      </c>
      <c r="F34" s="168" t="s">
        <v>435</v>
      </c>
    </row>
    <row r="35" spans="1:6" ht="15.75">
      <c r="A35" s="169"/>
      <c r="B35" s="169" t="s">
        <v>211</v>
      </c>
      <c r="C35" s="168" t="s">
        <v>84</v>
      </c>
      <c r="D35" s="169">
        <v>68</v>
      </c>
      <c r="E35" s="169">
        <v>219</v>
      </c>
      <c r="F35" s="168" t="s">
        <v>434</v>
      </c>
    </row>
    <row r="36" spans="1:6" ht="15.75">
      <c r="A36" s="169"/>
      <c r="B36" s="169" t="s">
        <v>211</v>
      </c>
      <c r="C36" s="168" t="s">
        <v>85</v>
      </c>
      <c r="D36" s="169">
        <v>13</v>
      </c>
      <c r="E36" s="169">
        <v>24</v>
      </c>
      <c r="F36" s="168" t="s">
        <v>435</v>
      </c>
    </row>
    <row r="37" spans="1:6" ht="15.75">
      <c r="A37" s="169"/>
      <c r="B37" s="169" t="s">
        <v>211</v>
      </c>
      <c r="C37" s="168" t="s">
        <v>477</v>
      </c>
      <c r="D37" s="169">
        <v>9</v>
      </c>
      <c r="E37" s="169">
        <v>14</v>
      </c>
      <c r="F37" s="168" t="s">
        <v>435</v>
      </c>
    </row>
    <row r="38" spans="1:6" ht="15.75">
      <c r="A38" s="169"/>
      <c r="B38" s="169" t="s">
        <v>241</v>
      </c>
      <c r="C38" s="168" t="s">
        <v>476</v>
      </c>
      <c r="D38" s="169">
        <v>1</v>
      </c>
      <c r="E38" s="169">
        <v>0</v>
      </c>
      <c r="F38" s="168" t="s">
        <v>438</v>
      </c>
    </row>
    <row r="39" spans="1:6" ht="15.75">
      <c r="A39" s="169"/>
      <c r="B39" s="169" t="s">
        <v>241</v>
      </c>
      <c r="C39" s="168" t="s">
        <v>475</v>
      </c>
      <c r="D39" s="169">
        <v>1</v>
      </c>
      <c r="E39" s="169">
        <v>0</v>
      </c>
      <c r="F39" s="168" t="s">
        <v>438</v>
      </c>
    </row>
    <row r="40" spans="1:6" ht="15.75">
      <c r="A40" s="169"/>
      <c r="B40" s="169" t="s">
        <v>241</v>
      </c>
      <c r="C40" s="168" t="s">
        <v>474</v>
      </c>
      <c r="D40" s="169">
        <v>2</v>
      </c>
      <c r="E40" s="169">
        <v>0</v>
      </c>
      <c r="F40" s="168" t="s">
        <v>438</v>
      </c>
    </row>
    <row r="41" spans="1:6" ht="15.75">
      <c r="A41" s="169"/>
      <c r="B41" s="169" t="s">
        <v>241</v>
      </c>
      <c r="C41" s="168" t="s">
        <v>473</v>
      </c>
      <c r="D41" s="169">
        <v>1</v>
      </c>
      <c r="E41" s="169">
        <v>0</v>
      </c>
      <c r="F41" s="168" t="s">
        <v>438</v>
      </c>
    </row>
    <row r="42" spans="1:6" ht="15.75">
      <c r="A42" s="169"/>
      <c r="B42" s="169" t="s">
        <v>241</v>
      </c>
      <c r="C42" s="168" t="s">
        <v>472</v>
      </c>
      <c r="D42" s="169">
        <v>1</v>
      </c>
      <c r="E42" s="169">
        <v>0</v>
      </c>
      <c r="F42" s="168" t="s">
        <v>438</v>
      </c>
    </row>
    <row r="43" spans="1:6" ht="15.75">
      <c r="A43" s="169"/>
      <c r="B43" s="169" t="s">
        <v>241</v>
      </c>
      <c r="C43" s="168" t="s">
        <v>471</v>
      </c>
      <c r="D43" s="169">
        <v>1</v>
      </c>
      <c r="E43" s="169">
        <v>0</v>
      </c>
      <c r="F43" s="168" t="s">
        <v>438</v>
      </c>
    </row>
    <row r="44" spans="1:6" ht="15.75">
      <c r="A44" s="169"/>
      <c r="B44" s="169" t="s">
        <v>241</v>
      </c>
      <c r="C44" s="168" t="s">
        <v>470</v>
      </c>
      <c r="D44" s="169">
        <v>1</v>
      </c>
      <c r="E44" s="169">
        <v>0</v>
      </c>
      <c r="F44" s="168" t="s">
        <v>438</v>
      </c>
    </row>
    <row r="45" spans="1:6" ht="15.75">
      <c r="A45" s="169"/>
      <c r="B45" s="169" t="s">
        <v>241</v>
      </c>
      <c r="C45" s="168" t="s">
        <v>469</v>
      </c>
      <c r="D45" s="169">
        <v>2</v>
      </c>
      <c r="E45" s="169">
        <v>0</v>
      </c>
      <c r="F45" s="168" t="s">
        <v>438</v>
      </c>
    </row>
    <row r="46" spans="1:6" ht="15.75">
      <c r="A46" s="169"/>
      <c r="B46" s="169" t="s">
        <v>241</v>
      </c>
      <c r="C46" s="168" t="s">
        <v>468</v>
      </c>
      <c r="D46" s="169">
        <v>2</v>
      </c>
      <c r="E46" s="169">
        <v>0</v>
      </c>
      <c r="F46" s="168" t="s">
        <v>438</v>
      </c>
    </row>
    <row r="47" spans="1:6" ht="15.75">
      <c r="A47" s="169"/>
      <c r="B47" s="169" t="s">
        <v>241</v>
      </c>
      <c r="C47" s="168" t="s">
        <v>467</v>
      </c>
      <c r="D47" s="169">
        <v>1</v>
      </c>
      <c r="E47" s="169">
        <v>0</v>
      </c>
      <c r="F47" s="168" t="s">
        <v>438</v>
      </c>
    </row>
    <row r="48" spans="1:6" ht="15.75">
      <c r="A48" s="169"/>
      <c r="B48" s="169" t="s">
        <v>241</v>
      </c>
      <c r="C48" s="168" t="s">
        <v>466</v>
      </c>
      <c r="D48" s="169">
        <v>7</v>
      </c>
      <c r="E48" s="169">
        <v>0</v>
      </c>
      <c r="F48" s="168" t="s">
        <v>438</v>
      </c>
    </row>
    <row r="49" spans="1:6" ht="15.75">
      <c r="A49" s="169"/>
      <c r="B49" s="169" t="s">
        <v>241</v>
      </c>
      <c r="C49" s="168" t="s">
        <v>465</v>
      </c>
      <c r="D49" s="169">
        <v>1</v>
      </c>
      <c r="E49" s="169">
        <v>0</v>
      </c>
      <c r="F49" s="168" t="s">
        <v>438</v>
      </c>
    </row>
    <row r="50" spans="1:6" ht="15.75">
      <c r="A50" s="169"/>
      <c r="B50" s="169" t="s">
        <v>241</v>
      </c>
      <c r="C50" s="168" t="s">
        <v>464</v>
      </c>
      <c r="D50" s="169">
        <v>1</v>
      </c>
      <c r="E50" s="169">
        <v>0</v>
      </c>
      <c r="F50" s="168" t="s">
        <v>438</v>
      </c>
    </row>
    <row r="51" spans="1:6" ht="15.75">
      <c r="A51" s="169"/>
      <c r="B51" s="169" t="s">
        <v>241</v>
      </c>
      <c r="C51" s="168" t="s">
        <v>463</v>
      </c>
      <c r="D51" s="169">
        <v>2</v>
      </c>
      <c r="E51" s="169">
        <v>3</v>
      </c>
      <c r="F51" s="168" t="s">
        <v>435</v>
      </c>
    </row>
    <row r="52" spans="1:6" ht="15.75">
      <c r="A52" s="169" t="s">
        <v>86</v>
      </c>
      <c r="B52" s="169" t="s">
        <v>210</v>
      </c>
      <c r="C52" s="168" t="s">
        <v>165</v>
      </c>
      <c r="D52" s="169">
        <v>3</v>
      </c>
      <c r="E52" s="169">
        <v>12</v>
      </c>
      <c r="F52" s="168" t="s">
        <v>435</v>
      </c>
    </row>
    <row r="53" spans="1:6" ht="15.75">
      <c r="A53" s="169"/>
      <c r="B53" s="169" t="s">
        <v>210</v>
      </c>
      <c r="C53" s="168" t="s">
        <v>198</v>
      </c>
      <c r="D53" s="169">
        <v>10</v>
      </c>
      <c r="E53" s="169">
        <v>54</v>
      </c>
      <c r="F53" s="168" t="s">
        <v>435</v>
      </c>
    </row>
    <row r="54" spans="1:6" ht="15.75">
      <c r="A54" s="169"/>
      <c r="B54" s="169" t="s">
        <v>210</v>
      </c>
      <c r="C54" s="168" t="s">
        <v>208</v>
      </c>
      <c r="D54" s="169">
        <v>5</v>
      </c>
      <c r="E54" s="169">
        <v>15</v>
      </c>
      <c r="F54" s="168" t="s">
        <v>432</v>
      </c>
    </row>
    <row r="55" spans="1:6" ht="15.75">
      <c r="A55" s="169"/>
      <c r="B55" s="169" t="s">
        <v>210</v>
      </c>
      <c r="C55" s="168" t="s">
        <v>206</v>
      </c>
      <c r="D55" s="169">
        <v>4</v>
      </c>
      <c r="E55" s="169">
        <v>12</v>
      </c>
      <c r="F55" s="168" t="s">
        <v>435</v>
      </c>
    </row>
    <row r="56" spans="1:6" ht="15.75">
      <c r="A56" s="169"/>
      <c r="B56" s="169" t="s">
        <v>210</v>
      </c>
      <c r="C56" s="168" t="s">
        <v>205</v>
      </c>
      <c r="D56" s="169">
        <v>20</v>
      </c>
      <c r="E56" s="169">
        <v>62</v>
      </c>
      <c r="F56" s="168" t="s">
        <v>434</v>
      </c>
    </row>
    <row r="57" spans="1:6" ht="15.75">
      <c r="A57" s="169"/>
      <c r="B57" s="169" t="s">
        <v>210</v>
      </c>
      <c r="C57" s="168" t="s">
        <v>462</v>
      </c>
      <c r="D57" s="169">
        <v>3</v>
      </c>
      <c r="E57" s="169">
        <v>9</v>
      </c>
      <c r="F57" s="168" t="s">
        <v>435</v>
      </c>
    </row>
    <row r="58" spans="1:6" ht="15.75">
      <c r="A58" s="169"/>
      <c r="B58" s="169" t="s">
        <v>210</v>
      </c>
      <c r="C58" s="168" t="s">
        <v>461</v>
      </c>
      <c r="D58" s="169">
        <v>1</v>
      </c>
      <c r="E58" s="169">
        <v>7</v>
      </c>
      <c r="F58" s="168" t="s">
        <v>437</v>
      </c>
    </row>
    <row r="59" spans="1:6" ht="15.75">
      <c r="A59" s="169"/>
      <c r="B59" s="169" t="s">
        <v>210</v>
      </c>
      <c r="C59" s="168" t="s">
        <v>199</v>
      </c>
      <c r="D59" s="169">
        <v>2</v>
      </c>
      <c r="E59" s="169">
        <v>6</v>
      </c>
      <c r="F59" s="168" t="s">
        <v>432</v>
      </c>
    </row>
    <row r="60" spans="1:6" ht="15.75">
      <c r="A60" s="169"/>
      <c r="B60" s="169" t="s">
        <v>210</v>
      </c>
      <c r="C60" s="168" t="s">
        <v>200</v>
      </c>
      <c r="D60" s="169">
        <v>2</v>
      </c>
      <c r="E60" s="169">
        <v>6</v>
      </c>
      <c r="F60" s="168" t="s">
        <v>432</v>
      </c>
    </row>
    <row r="61" spans="1:6" ht="15.75">
      <c r="A61" s="169"/>
      <c r="B61" s="169" t="s">
        <v>210</v>
      </c>
      <c r="C61" s="168" t="s">
        <v>460</v>
      </c>
      <c r="D61" s="169">
        <v>2</v>
      </c>
      <c r="E61" s="169">
        <v>7</v>
      </c>
      <c r="F61" s="168" t="s">
        <v>432</v>
      </c>
    </row>
    <row r="62" spans="1:6" ht="15.75">
      <c r="A62" s="169"/>
      <c r="B62" s="169" t="s">
        <v>210</v>
      </c>
      <c r="C62" s="168" t="s">
        <v>203</v>
      </c>
      <c r="D62" s="169">
        <v>4</v>
      </c>
      <c r="E62" s="169">
        <v>10</v>
      </c>
      <c r="F62" s="168" t="s">
        <v>435</v>
      </c>
    </row>
    <row r="63" spans="1:6" ht="15.75">
      <c r="A63" s="169"/>
      <c r="B63" s="169" t="s">
        <v>197</v>
      </c>
      <c r="C63" s="168" t="s">
        <v>93</v>
      </c>
      <c r="D63" s="169">
        <v>23</v>
      </c>
      <c r="E63" s="169">
        <v>187</v>
      </c>
      <c r="F63" s="168" t="s">
        <v>438</v>
      </c>
    </row>
    <row r="64" spans="1:6" ht="15.75">
      <c r="A64" s="169"/>
      <c r="B64" s="169" t="s">
        <v>197</v>
      </c>
      <c r="C64" s="168" t="s">
        <v>92</v>
      </c>
      <c r="D64" s="169">
        <v>44</v>
      </c>
      <c r="E64" s="169">
        <v>1033</v>
      </c>
      <c r="F64" s="168" t="s">
        <v>435</v>
      </c>
    </row>
    <row r="65" spans="1:6" ht="15.75">
      <c r="A65" s="169"/>
      <c r="B65" s="169" t="s">
        <v>197</v>
      </c>
      <c r="C65" s="168" t="s">
        <v>91</v>
      </c>
      <c r="D65" s="169">
        <v>42</v>
      </c>
      <c r="E65" s="169">
        <v>242</v>
      </c>
      <c r="F65" s="168" t="s">
        <v>434</v>
      </c>
    </row>
    <row r="66" spans="1:6" ht="15.75">
      <c r="A66" s="169"/>
      <c r="B66" s="169" t="s">
        <v>196</v>
      </c>
      <c r="C66" s="168" t="s">
        <v>89</v>
      </c>
      <c r="D66" s="169">
        <v>52</v>
      </c>
      <c r="E66" s="169">
        <v>329</v>
      </c>
      <c r="F66" s="168" t="s">
        <v>446</v>
      </c>
    </row>
    <row r="67" spans="1:6" ht="15.75">
      <c r="A67" s="169"/>
      <c r="B67" s="169" t="s">
        <v>196</v>
      </c>
      <c r="C67" s="168" t="s">
        <v>195</v>
      </c>
      <c r="D67" s="169">
        <v>41</v>
      </c>
      <c r="E67" s="169">
        <v>156</v>
      </c>
      <c r="F67" s="168" t="s">
        <v>435</v>
      </c>
    </row>
    <row r="68" spans="1:6" ht="15.75">
      <c r="A68" s="169"/>
      <c r="B68" s="169" t="s">
        <v>196</v>
      </c>
      <c r="C68" s="168" t="s">
        <v>88</v>
      </c>
      <c r="D68" s="169">
        <v>24</v>
      </c>
      <c r="E68" s="169">
        <v>228</v>
      </c>
      <c r="F68" s="168" t="s">
        <v>434</v>
      </c>
    </row>
    <row r="69" spans="1:6" ht="15.75">
      <c r="A69" s="169"/>
      <c r="B69" s="169" t="s">
        <v>196</v>
      </c>
      <c r="C69" s="168" t="s">
        <v>459</v>
      </c>
      <c r="D69" s="169">
        <v>29</v>
      </c>
      <c r="E69" s="169">
        <v>317</v>
      </c>
      <c r="F69" s="168" t="s">
        <v>437</v>
      </c>
    </row>
    <row r="70" spans="1:6" ht="15.75">
      <c r="A70" s="169"/>
      <c r="B70" s="169" t="s">
        <v>196</v>
      </c>
      <c r="C70" s="168" t="s">
        <v>458</v>
      </c>
      <c r="D70" s="169">
        <v>15</v>
      </c>
      <c r="E70" s="169">
        <v>45</v>
      </c>
      <c r="F70" s="168" t="s">
        <v>435</v>
      </c>
    </row>
    <row r="71" spans="1:6" ht="15.75">
      <c r="A71" s="169"/>
      <c r="B71" s="169" t="s">
        <v>237</v>
      </c>
      <c r="C71" s="168" t="s">
        <v>457</v>
      </c>
      <c r="D71" s="169">
        <v>38</v>
      </c>
      <c r="E71" s="169">
        <v>108</v>
      </c>
      <c r="F71" s="168" t="s">
        <v>432</v>
      </c>
    </row>
    <row r="72" spans="1:6" ht="15.75">
      <c r="A72" s="169"/>
      <c r="B72" s="169" t="s">
        <v>237</v>
      </c>
      <c r="C72" s="168" t="s">
        <v>456</v>
      </c>
      <c r="D72" s="169">
        <v>44</v>
      </c>
      <c r="E72" s="169">
        <v>94</v>
      </c>
      <c r="F72" s="168" t="s">
        <v>434</v>
      </c>
    </row>
    <row r="73" spans="1:6" ht="15.75">
      <c r="A73" s="169"/>
      <c r="B73" s="169" t="s">
        <v>306</v>
      </c>
      <c r="C73" s="168" t="s">
        <v>314</v>
      </c>
      <c r="D73" s="169">
        <v>2</v>
      </c>
      <c r="E73" s="169">
        <v>9</v>
      </c>
      <c r="F73" s="168" t="s">
        <v>437</v>
      </c>
    </row>
    <row r="74" spans="1:6" ht="15.75">
      <c r="A74" s="169"/>
      <c r="B74" s="169" t="s">
        <v>306</v>
      </c>
      <c r="C74" s="168" t="s">
        <v>313</v>
      </c>
      <c r="D74" s="169">
        <v>2</v>
      </c>
      <c r="E74" s="169">
        <v>10</v>
      </c>
      <c r="F74" s="168" t="s">
        <v>437</v>
      </c>
    </row>
    <row r="75" spans="1:6" ht="15.75">
      <c r="A75" s="169"/>
      <c r="B75" s="169" t="s">
        <v>306</v>
      </c>
      <c r="C75" s="168" t="s">
        <v>332</v>
      </c>
      <c r="D75" s="169">
        <v>1</v>
      </c>
      <c r="E75" s="169">
        <v>0</v>
      </c>
      <c r="F75" s="168" t="s">
        <v>438</v>
      </c>
    </row>
    <row r="76" spans="1:6" ht="15.75">
      <c r="A76" s="169"/>
      <c r="B76" s="169" t="s">
        <v>306</v>
      </c>
      <c r="C76" s="168" t="s">
        <v>455</v>
      </c>
      <c r="D76" s="169">
        <v>2</v>
      </c>
      <c r="E76" s="169">
        <v>10</v>
      </c>
      <c r="F76" s="168" t="s">
        <v>437</v>
      </c>
    </row>
    <row r="77" spans="1:6" ht="15.75">
      <c r="A77" s="169"/>
      <c r="B77" s="169" t="s">
        <v>306</v>
      </c>
      <c r="C77" s="168" t="s">
        <v>454</v>
      </c>
      <c r="D77" s="169">
        <v>1</v>
      </c>
      <c r="E77" s="169">
        <v>5</v>
      </c>
      <c r="F77" s="168" t="s">
        <v>437</v>
      </c>
    </row>
    <row r="78" spans="1:6" ht="15.75">
      <c r="A78" s="169"/>
      <c r="B78" s="169" t="s">
        <v>306</v>
      </c>
      <c r="C78" s="168" t="s">
        <v>312</v>
      </c>
      <c r="D78" s="169">
        <v>1</v>
      </c>
      <c r="E78" s="169">
        <v>3</v>
      </c>
      <c r="F78" s="168" t="s">
        <v>437</v>
      </c>
    </row>
    <row r="79" spans="1:6" ht="15.75">
      <c r="A79" s="169"/>
      <c r="B79" s="169" t="s">
        <v>306</v>
      </c>
      <c r="C79" s="168" t="s">
        <v>453</v>
      </c>
      <c r="D79" s="169">
        <v>2</v>
      </c>
      <c r="E79" s="169">
        <v>8</v>
      </c>
      <c r="F79" s="168" t="s">
        <v>437</v>
      </c>
    </row>
    <row r="80" spans="1:6" ht="15.75">
      <c r="A80" s="169"/>
      <c r="B80" s="169" t="s">
        <v>306</v>
      </c>
      <c r="C80" s="168" t="s">
        <v>311</v>
      </c>
      <c r="D80" s="169">
        <v>1</v>
      </c>
      <c r="E80" s="169">
        <v>4</v>
      </c>
      <c r="F80" s="168" t="s">
        <v>437</v>
      </c>
    </row>
    <row r="81" spans="1:6" ht="15.75">
      <c r="A81" s="169"/>
      <c r="B81" s="169" t="s">
        <v>306</v>
      </c>
      <c r="C81" s="168" t="s">
        <v>310</v>
      </c>
      <c r="D81" s="169">
        <v>3</v>
      </c>
      <c r="E81" s="169">
        <v>14</v>
      </c>
      <c r="F81" s="168" t="s">
        <v>437</v>
      </c>
    </row>
    <row r="82" spans="1:6" ht="15.75">
      <c r="A82" s="169"/>
      <c r="B82" s="169" t="s">
        <v>306</v>
      </c>
      <c r="C82" s="168" t="s">
        <v>452</v>
      </c>
      <c r="D82" s="169">
        <v>2</v>
      </c>
      <c r="E82" s="169">
        <v>10</v>
      </c>
      <c r="F82" s="168" t="s">
        <v>437</v>
      </c>
    </row>
    <row r="83" spans="1:6" ht="15.75">
      <c r="A83" s="169"/>
      <c r="B83" s="169" t="s">
        <v>306</v>
      </c>
      <c r="C83" s="168" t="s">
        <v>256</v>
      </c>
      <c r="D83" s="169">
        <v>1</v>
      </c>
      <c r="E83" s="169">
        <v>5</v>
      </c>
      <c r="F83" s="168" t="s">
        <v>437</v>
      </c>
    </row>
    <row r="84" spans="1:6" ht="15.75">
      <c r="A84" s="169"/>
      <c r="B84" s="169" t="s">
        <v>306</v>
      </c>
      <c r="C84" s="168" t="s">
        <v>308</v>
      </c>
      <c r="D84" s="169">
        <v>2</v>
      </c>
      <c r="E84" s="169">
        <v>10</v>
      </c>
      <c r="F84" s="168" t="s">
        <v>437</v>
      </c>
    </row>
    <row r="85" spans="1:6" ht="15.75">
      <c r="A85" s="169"/>
      <c r="B85" s="169" t="s">
        <v>306</v>
      </c>
      <c r="C85" s="168" t="s">
        <v>305</v>
      </c>
      <c r="D85" s="169">
        <v>1</v>
      </c>
      <c r="E85" s="169">
        <v>5</v>
      </c>
      <c r="F85" s="168" t="s">
        <v>432</v>
      </c>
    </row>
    <row r="86" spans="1:6" ht="15.75">
      <c r="A86" s="169"/>
      <c r="B86" s="169" t="s">
        <v>306</v>
      </c>
      <c r="C86" s="168" t="s">
        <v>451</v>
      </c>
      <c r="D86" s="169">
        <v>2</v>
      </c>
      <c r="E86" s="169">
        <v>12</v>
      </c>
      <c r="F86" s="168" t="s">
        <v>437</v>
      </c>
    </row>
    <row r="87" spans="1:6" ht="15.75">
      <c r="A87" s="169" t="s">
        <v>194</v>
      </c>
      <c r="B87" s="169" t="s">
        <v>193</v>
      </c>
      <c r="C87" s="168" t="s">
        <v>236</v>
      </c>
      <c r="D87" s="169">
        <v>10</v>
      </c>
      <c r="E87" s="169">
        <v>100</v>
      </c>
      <c r="F87" s="168" t="s">
        <v>435</v>
      </c>
    </row>
    <row r="88" spans="1:6" ht="15.75">
      <c r="A88" s="169"/>
      <c r="B88" s="169" t="s">
        <v>193</v>
      </c>
      <c r="C88" s="168" t="s">
        <v>450</v>
      </c>
      <c r="D88" s="169">
        <v>44</v>
      </c>
      <c r="E88" s="169">
        <v>46</v>
      </c>
      <c r="F88" s="168" t="s">
        <v>432</v>
      </c>
    </row>
    <row r="89" spans="1:6" ht="15.75">
      <c r="A89" s="169"/>
      <c r="B89" s="169" t="s">
        <v>193</v>
      </c>
      <c r="C89" s="168" t="s">
        <v>449</v>
      </c>
      <c r="D89" s="169">
        <v>30</v>
      </c>
      <c r="E89" s="169">
        <v>120</v>
      </c>
      <c r="F89" s="168" t="s">
        <v>435</v>
      </c>
    </row>
    <row r="90" spans="1:6" ht="15.75">
      <c r="A90" s="169"/>
      <c r="B90" s="169" t="s">
        <v>193</v>
      </c>
      <c r="C90" s="168" t="s">
        <v>448</v>
      </c>
      <c r="D90" s="169">
        <v>10</v>
      </c>
      <c r="E90" s="169">
        <v>0</v>
      </c>
      <c r="F90" s="168" t="s">
        <v>438</v>
      </c>
    </row>
    <row r="91" spans="1:6" ht="15.75">
      <c r="A91" s="169"/>
      <c r="B91" s="169" t="s">
        <v>193</v>
      </c>
      <c r="C91" s="168" t="s">
        <v>447</v>
      </c>
      <c r="D91" s="169">
        <v>13</v>
      </c>
      <c r="E91" s="169">
        <v>65</v>
      </c>
      <c r="F91" s="168" t="s">
        <v>446</v>
      </c>
    </row>
    <row r="92" spans="1:6" ht="15.75">
      <c r="A92" s="169"/>
      <c r="B92" s="169" t="s">
        <v>254</v>
      </c>
      <c r="C92" s="168" t="s">
        <v>105</v>
      </c>
      <c r="D92" s="169">
        <v>73</v>
      </c>
      <c r="E92" s="169">
        <v>320</v>
      </c>
      <c r="F92" s="168" t="s">
        <v>438</v>
      </c>
    </row>
    <row r="93" spans="1:6" ht="15.75">
      <c r="A93" s="169"/>
      <c r="B93" s="169" t="s">
        <v>254</v>
      </c>
      <c r="C93" s="168" t="s">
        <v>180</v>
      </c>
      <c r="D93" s="169">
        <v>23</v>
      </c>
      <c r="E93" s="169">
        <v>72</v>
      </c>
      <c r="F93" s="168" t="s">
        <v>434</v>
      </c>
    </row>
    <row r="94" spans="1:6" ht="15.75">
      <c r="A94" s="169"/>
      <c r="B94" s="169" t="s">
        <v>254</v>
      </c>
      <c r="C94" s="168" t="s">
        <v>445</v>
      </c>
      <c r="D94" s="169">
        <v>30</v>
      </c>
      <c r="E94" s="169">
        <v>228</v>
      </c>
      <c r="F94" s="168" t="s">
        <v>432</v>
      </c>
    </row>
    <row r="95" spans="1:6" ht="15.75">
      <c r="A95" s="169"/>
      <c r="B95" s="169" t="s">
        <v>189</v>
      </c>
      <c r="C95" s="168" t="s">
        <v>444</v>
      </c>
      <c r="D95" s="169">
        <v>35</v>
      </c>
      <c r="E95" s="169">
        <v>232</v>
      </c>
      <c r="F95" s="168" t="s">
        <v>435</v>
      </c>
    </row>
    <row r="96" spans="1:6" ht="15.75">
      <c r="A96" s="169"/>
      <c r="B96" s="169" t="s">
        <v>189</v>
      </c>
      <c r="C96" s="168" t="s">
        <v>253</v>
      </c>
      <c r="D96" s="169">
        <v>13</v>
      </c>
      <c r="E96" s="169">
        <v>104</v>
      </c>
      <c r="F96" s="168" t="s">
        <v>432</v>
      </c>
    </row>
    <row r="97" spans="1:6" ht="15.75">
      <c r="A97" s="169"/>
      <c r="B97" s="169" t="s">
        <v>189</v>
      </c>
      <c r="C97" s="168" t="s">
        <v>143</v>
      </c>
      <c r="D97" s="169">
        <v>23</v>
      </c>
      <c r="E97" s="169">
        <v>162</v>
      </c>
      <c r="F97" s="168" t="s">
        <v>434</v>
      </c>
    </row>
    <row r="98" spans="1:6" ht="15.75">
      <c r="A98" s="169"/>
      <c r="B98" s="169" t="s">
        <v>189</v>
      </c>
      <c r="C98" s="168" t="s">
        <v>188</v>
      </c>
      <c r="D98" s="169">
        <v>10</v>
      </c>
      <c r="E98" s="169">
        <v>54</v>
      </c>
      <c r="F98" s="168" t="s">
        <v>432</v>
      </c>
    </row>
    <row r="99" spans="1:6" ht="15.75">
      <c r="A99" s="169"/>
      <c r="B99" s="169" t="s">
        <v>189</v>
      </c>
      <c r="C99" s="168" t="s">
        <v>101</v>
      </c>
      <c r="D99" s="169">
        <v>57</v>
      </c>
      <c r="E99" s="169">
        <v>413</v>
      </c>
      <c r="F99" s="168" t="s">
        <v>432</v>
      </c>
    </row>
    <row r="100" spans="1:6" ht="15.75">
      <c r="A100" s="169"/>
      <c r="B100" s="169" t="s">
        <v>186</v>
      </c>
      <c r="C100" s="168" t="s">
        <v>443</v>
      </c>
      <c r="D100" s="169">
        <v>22</v>
      </c>
      <c r="E100" s="169">
        <v>57</v>
      </c>
      <c r="F100" s="168" t="s">
        <v>432</v>
      </c>
    </row>
    <row r="101" spans="1:6" ht="15.75">
      <c r="A101" s="169"/>
      <c r="B101" s="169" t="s">
        <v>252</v>
      </c>
      <c r="C101" s="168" t="s">
        <v>442</v>
      </c>
      <c r="D101" s="169">
        <v>45</v>
      </c>
      <c r="E101" s="169">
        <v>139</v>
      </c>
      <c r="F101" s="168" t="s">
        <v>432</v>
      </c>
    </row>
    <row r="102" spans="1:6" ht="15.75">
      <c r="A102" s="169"/>
      <c r="B102" s="169" t="s">
        <v>252</v>
      </c>
      <c r="C102" s="168" t="s">
        <v>441</v>
      </c>
      <c r="D102" s="169">
        <v>34</v>
      </c>
      <c r="E102" s="169">
        <v>129</v>
      </c>
      <c r="F102" s="168" t="s">
        <v>435</v>
      </c>
    </row>
    <row r="103" spans="1:6" ht="15.75">
      <c r="A103" s="169"/>
      <c r="B103" s="169" t="s">
        <v>252</v>
      </c>
      <c r="C103" s="168" t="s">
        <v>440</v>
      </c>
      <c r="D103" s="169">
        <v>68</v>
      </c>
      <c r="E103" s="169">
        <v>211</v>
      </c>
      <c r="F103" s="168" t="s">
        <v>432</v>
      </c>
    </row>
    <row r="104" spans="1:6" ht="15.75">
      <c r="A104" s="169"/>
      <c r="B104" s="169" t="s">
        <v>235</v>
      </c>
      <c r="C104" s="168" t="s">
        <v>439</v>
      </c>
      <c r="D104" s="169">
        <v>15</v>
      </c>
      <c r="E104" s="169">
        <v>46</v>
      </c>
      <c r="F104" s="168" t="s">
        <v>434</v>
      </c>
    </row>
    <row r="105" spans="1:6" ht="15.75">
      <c r="A105" s="169"/>
      <c r="B105" s="169" t="s">
        <v>235</v>
      </c>
      <c r="C105" s="168" t="s">
        <v>187</v>
      </c>
      <c r="D105" s="169">
        <v>20</v>
      </c>
      <c r="E105" s="169">
        <v>67</v>
      </c>
      <c r="F105" s="168" t="s">
        <v>435</v>
      </c>
    </row>
    <row r="106" spans="1:6" ht="15.75">
      <c r="A106" s="169"/>
      <c r="B106" s="169" t="s">
        <v>184</v>
      </c>
      <c r="C106" s="168" t="s">
        <v>159</v>
      </c>
      <c r="D106" s="169">
        <v>14</v>
      </c>
      <c r="E106" s="169">
        <v>0</v>
      </c>
      <c r="F106" s="168" t="s">
        <v>438</v>
      </c>
    </row>
    <row r="107" spans="1:6" ht="15.75">
      <c r="A107" s="169"/>
      <c r="B107" s="169" t="s">
        <v>184</v>
      </c>
      <c r="C107" s="168" t="s">
        <v>128</v>
      </c>
      <c r="D107" s="169">
        <v>10</v>
      </c>
      <c r="E107" s="169">
        <v>58</v>
      </c>
      <c r="F107" s="168" t="s">
        <v>435</v>
      </c>
    </row>
    <row r="108" spans="1:6" ht="15.75">
      <c r="A108" s="169"/>
      <c r="B108" s="169" t="s">
        <v>184</v>
      </c>
      <c r="C108" s="168" t="s">
        <v>182</v>
      </c>
      <c r="D108" s="169">
        <v>11</v>
      </c>
      <c r="E108" s="169">
        <v>88</v>
      </c>
      <c r="F108" s="168" t="s">
        <v>437</v>
      </c>
    </row>
    <row r="109" spans="1:6" ht="15.75">
      <c r="A109" s="169"/>
      <c r="B109" s="169" t="s">
        <v>177</v>
      </c>
      <c r="C109" s="168" t="s">
        <v>436</v>
      </c>
      <c r="D109" s="169">
        <v>24</v>
      </c>
      <c r="E109" s="169">
        <v>162</v>
      </c>
      <c r="F109" s="168" t="s">
        <v>434</v>
      </c>
    </row>
    <row r="110" spans="1:6" ht="15.75">
      <c r="A110" s="169"/>
      <c r="B110" s="169" t="s">
        <v>177</v>
      </c>
      <c r="C110" s="168" t="s">
        <v>108</v>
      </c>
      <c r="D110" s="169">
        <f>44+21</f>
        <v>65</v>
      </c>
      <c r="E110" s="169">
        <v>691</v>
      </c>
      <c r="F110" s="168" t="s">
        <v>435</v>
      </c>
    </row>
    <row r="111" spans="1:6" ht="15.75">
      <c r="A111" s="169"/>
      <c r="B111" s="169" t="s">
        <v>177</v>
      </c>
      <c r="C111" s="168" t="s">
        <v>160</v>
      </c>
      <c r="D111" s="169">
        <f>14+1</f>
        <v>15</v>
      </c>
      <c r="E111" s="169">
        <v>204</v>
      </c>
      <c r="F111" s="168" t="s">
        <v>435</v>
      </c>
    </row>
    <row r="112" spans="1:6" ht="15.75">
      <c r="A112" s="169"/>
      <c r="B112" s="169" t="s">
        <v>177</v>
      </c>
      <c r="C112" s="168" t="s">
        <v>120</v>
      </c>
      <c r="D112" s="169">
        <v>1</v>
      </c>
      <c r="E112" s="169">
        <v>0</v>
      </c>
      <c r="F112" s="168" t="s">
        <v>432</v>
      </c>
    </row>
    <row r="113" spans="1:6" ht="15.75">
      <c r="A113" s="169"/>
      <c r="B113" s="169" t="s">
        <v>177</v>
      </c>
      <c r="C113" s="168" t="s">
        <v>148</v>
      </c>
      <c r="D113" s="169">
        <v>20</v>
      </c>
      <c r="E113" s="169">
        <v>92</v>
      </c>
      <c r="F113" s="168" t="s">
        <v>435</v>
      </c>
    </row>
    <row r="114" spans="1:6" ht="15.75">
      <c r="A114" s="169"/>
      <c r="B114" s="169" t="s">
        <v>177</v>
      </c>
      <c r="C114" s="168" t="s">
        <v>149</v>
      </c>
      <c r="D114" s="169">
        <v>9</v>
      </c>
      <c r="E114" s="169">
        <v>61</v>
      </c>
      <c r="F114" s="168" t="s">
        <v>434</v>
      </c>
    </row>
    <row r="115" spans="1:6" ht="15.75">
      <c r="A115" s="169"/>
      <c r="B115" s="169" t="s">
        <v>177</v>
      </c>
      <c r="C115" s="168" t="s">
        <v>113</v>
      </c>
      <c r="D115" s="169">
        <v>16</v>
      </c>
      <c r="E115" s="169">
        <v>48</v>
      </c>
      <c r="F115" s="168" t="s">
        <v>434</v>
      </c>
    </row>
    <row r="116" spans="1:6" ht="15.75">
      <c r="A116" s="169"/>
      <c r="B116" s="169" t="s">
        <v>251</v>
      </c>
      <c r="C116" s="168" t="s">
        <v>433</v>
      </c>
      <c r="D116" s="169">
        <v>46</v>
      </c>
      <c r="E116" s="169">
        <v>143</v>
      </c>
      <c r="F116" s="168" t="s">
        <v>432</v>
      </c>
    </row>
    <row r="117" spans="1:6" ht="15.75">
      <c r="A117" s="169" t="s">
        <v>126</v>
      </c>
      <c r="B117" s="169"/>
      <c r="C117" s="169"/>
      <c r="D117" s="169">
        <f>SUM(D2:D116)</f>
        <v>1814</v>
      </c>
      <c r="E117" s="169">
        <f>SUM(E2:E116)</f>
        <v>9312</v>
      </c>
      <c r="F117" s="168"/>
    </row>
    <row r="118" spans="1:6" ht="21" customHeight="1">
      <c r="A118" s="164" t="s">
        <v>250</v>
      </c>
      <c r="B118" s="165"/>
      <c r="C118" s="165"/>
      <c r="D118" s="165"/>
      <c r="E118" s="164"/>
      <c r="F118" s="163"/>
    </row>
    <row r="119" spans="1:6">
      <c r="A119" s="164" t="s">
        <v>249</v>
      </c>
      <c r="B119" s="165"/>
      <c r="C119" s="165"/>
      <c r="D119" s="165"/>
      <c r="E119" s="164"/>
      <c r="F119" s="163"/>
    </row>
    <row r="120" spans="1:6">
      <c r="A120" s="164" t="s">
        <v>431</v>
      </c>
      <c r="B120" s="165"/>
      <c r="C120" s="165"/>
      <c r="D120" s="165"/>
      <c r="E120" s="164"/>
      <c r="F120" s="163"/>
    </row>
    <row r="121" spans="1:6" ht="12.75">
      <c r="F121" s="162"/>
    </row>
    <row r="122" spans="1:6" ht="12.75">
      <c r="F122" s="162"/>
    </row>
    <row r="123" spans="1:6" ht="12.75">
      <c r="F123" s="162"/>
    </row>
    <row r="124" spans="1:6" ht="12.75">
      <c r="F124" s="162"/>
    </row>
    <row r="125" spans="1:6" ht="12.75">
      <c r="F125" s="162"/>
    </row>
    <row r="126" spans="1:6" ht="12.75">
      <c r="F126" s="162"/>
    </row>
    <row r="127" spans="1:6" ht="12.75">
      <c r="F127" s="162"/>
    </row>
    <row r="128" spans="1:6" ht="12.75">
      <c r="F128" s="162"/>
    </row>
    <row r="129" spans="6:6" ht="12.75">
      <c r="F129" s="162"/>
    </row>
    <row r="130" spans="6:6" ht="12.75">
      <c r="F130" s="162"/>
    </row>
    <row r="131" spans="6:6" ht="12.75">
      <c r="F131" s="162"/>
    </row>
    <row r="132" spans="6:6" ht="12.75">
      <c r="F132" s="162"/>
    </row>
    <row r="133" spans="6:6" ht="12.75">
      <c r="F133" s="162"/>
    </row>
    <row r="134" spans="6:6" ht="12.75">
      <c r="F134" s="162"/>
    </row>
    <row r="135" spans="6:6" ht="12.75">
      <c r="F135" s="162"/>
    </row>
    <row r="136" spans="6:6" ht="12.75">
      <c r="F136" s="162"/>
    </row>
    <row r="137" spans="6:6" ht="12.75">
      <c r="F137" s="162"/>
    </row>
    <row r="138" spans="6:6" ht="12.75">
      <c r="F138" s="162"/>
    </row>
    <row r="139" spans="6:6" ht="12.75">
      <c r="F139" s="162"/>
    </row>
    <row r="140" spans="6:6" ht="12.75">
      <c r="F140" s="162"/>
    </row>
    <row r="141" spans="6:6" ht="12.75">
      <c r="F141" s="162"/>
    </row>
    <row r="142" spans="6:6" ht="12.75">
      <c r="F142" s="162"/>
    </row>
    <row r="143" spans="6:6" ht="12.75">
      <c r="F143" s="162"/>
    </row>
    <row r="144" spans="6:6" ht="12.75">
      <c r="F144" s="162"/>
    </row>
    <row r="145" spans="6:6" ht="12.75">
      <c r="F145" s="162"/>
    </row>
    <row r="146" spans="6:6" ht="12.75">
      <c r="F146" s="162"/>
    </row>
    <row r="147" spans="6:6" ht="12.75">
      <c r="F147" s="162"/>
    </row>
    <row r="148" spans="6:6" ht="12.75">
      <c r="F148" s="162"/>
    </row>
    <row r="149" spans="6:6" ht="12.75">
      <c r="F149" s="162"/>
    </row>
    <row r="150" spans="6:6" ht="12.75">
      <c r="F150" s="162"/>
    </row>
    <row r="151" spans="6:6" ht="12.75">
      <c r="F151" s="162"/>
    </row>
    <row r="152" spans="6:6" ht="12.75">
      <c r="F152" s="162"/>
    </row>
    <row r="153" spans="6:6" ht="12.75">
      <c r="F153" s="162"/>
    </row>
    <row r="154" spans="6:6" ht="12.75">
      <c r="F154" s="162"/>
    </row>
    <row r="155" spans="6:6" ht="12.75">
      <c r="F155" s="162"/>
    </row>
    <row r="156" spans="6:6" ht="12.75">
      <c r="F156" s="162"/>
    </row>
    <row r="157" spans="6:6" ht="12.75">
      <c r="F157" s="162"/>
    </row>
    <row r="158" spans="6:6" ht="12.75">
      <c r="F158" s="162"/>
    </row>
    <row r="159" spans="6:6" ht="12.75">
      <c r="F159" s="162"/>
    </row>
    <row r="160" spans="6:6" ht="12.75">
      <c r="F160" s="162"/>
    </row>
    <row r="161" spans="6:6" ht="12.75">
      <c r="F161" s="162"/>
    </row>
    <row r="162" spans="6:6" ht="12.75">
      <c r="F162" s="162"/>
    </row>
    <row r="163" spans="6:6" ht="12.75">
      <c r="F163" s="162"/>
    </row>
    <row r="164" spans="6:6" ht="12.75">
      <c r="F164" s="162"/>
    </row>
    <row r="165" spans="6:6" ht="12.75">
      <c r="F165" s="162"/>
    </row>
    <row r="166" spans="6:6" ht="12.75">
      <c r="F166" s="162"/>
    </row>
    <row r="167" spans="6:6" ht="12.75">
      <c r="F167" s="162"/>
    </row>
    <row r="168" spans="6:6" ht="12.75">
      <c r="F168" s="162"/>
    </row>
    <row r="169" spans="6:6" ht="12.75">
      <c r="F169" s="162"/>
    </row>
    <row r="170" spans="6:6" ht="12.75">
      <c r="F170" s="162"/>
    </row>
    <row r="171" spans="6:6" ht="12.75">
      <c r="F171" s="162"/>
    </row>
    <row r="172" spans="6:6" ht="12.75">
      <c r="F172" s="162"/>
    </row>
    <row r="173" spans="6:6" ht="12.75">
      <c r="F173" s="162"/>
    </row>
    <row r="174" spans="6:6" ht="12.75">
      <c r="F174" s="162"/>
    </row>
    <row r="175" spans="6:6" ht="12.75">
      <c r="F175" s="162"/>
    </row>
    <row r="176" spans="6:6" ht="12.75">
      <c r="F176" s="162"/>
    </row>
    <row r="177" spans="6:6" ht="12.75">
      <c r="F177" s="162"/>
    </row>
    <row r="178" spans="6:6" ht="12.75">
      <c r="F178" s="162"/>
    </row>
    <row r="179" spans="6:6" ht="12.75">
      <c r="F179" s="162"/>
    </row>
    <row r="180" spans="6:6" ht="12.75">
      <c r="F180" s="162"/>
    </row>
    <row r="181" spans="6:6" ht="12.75">
      <c r="F181" s="162"/>
    </row>
    <row r="182" spans="6:6" ht="12.75">
      <c r="F182" s="162"/>
    </row>
    <row r="183" spans="6:6" ht="12.75">
      <c r="F183" s="162"/>
    </row>
    <row r="184" spans="6:6" ht="12.75">
      <c r="F184" s="162"/>
    </row>
    <row r="185" spans="6:6" ht="12.75">
      <c r="F185" s="162"/>
    </row>
    <row r="186" spans="6:6" ht="12.75">
      <c r="F186" s="162"/>
    </row>
    <row r="187" spans="6:6" ht="12.75">
      <c r="F187" s="162"/>
    </row>
    <row r="188" spans="6:6" ht="12.75">
      <c r="F188" s="162"/>
    </row>
    <row r="189" spans="6:6" ht="12.75">
      <c r="F189" s="162"/>
    </row>
    <row r="190" spans="6:6" ht="12.75">
      <c r="F190" s="162"/>
    </row>
    <row r="191" spans="6:6" ht="12.75">
      <c r="F191" s="162"/>
    </row>
    <row r="192" spans="6:6" ht="12.75">
      <c r="F192" s="162"/>
    </row>
    <row r="193" spans="6:6" ht="12.75">
      <c r="F193" s="162"/>
    </row>
    <row r="194" spans="6:6" ht="12.75">
      <c r="F194" s="162"/>
    </row>
    <row r="195" spans="6:6" ht="12.75">
      <c r="F195" s="162"/>
    </row>
    <row r="196" spans="6:6" ht="12.75">
      <c r="F196" s="162"/>
    </row>
    <row r="197" spans="6:6" ht="12.75">
      <c r="F197" s="162"/>
    </row>
    <row r="198" spans="6:6" ht="12.75">
      <c r="F198" s="162"/>
    </row>
    <row r="199" spans="6:6" ht="12.75">
      <c r="F199" s="162"/>
    </row>
    <row r="200" spans="6:6" ht="12.75">
      <c r="F200" s="162"/>
    </row>
    <row r="201" spans="6:6" ht="12.75">
      <c r="F201" s="162"/>
    </row>
    <row r="202" spans="6:6" ht="12.75">
      <c r="F202" s="162"/>
    </row>
    <row r="203" spans="6:6" ht="12.75">
      <c r="F203" s="162"/>
    </row>
    <row r="204" spans="6:6" ht="12.75">
      <c r="F204" s="162"/>
    </row>
    <row r="205" spans="6:6" ht="12.75">
      <c r="F205" s="162"/>
    </row>
    <row r="206" spans="6:6" ht="12.75">
      <c r="F206" s="162"/>
    </row>
    <row r="207" spans="6:6" ht="12.75">
      <c r="F207" s="162"/>
    </row>
    <row r="208" spans="6:6" ht="12.75">
      <c r="F208" s="162"/>
    </row>
    <row r="209" spans="6:6" ht="12.75">
      <c r="F209" s="162"/>
    </row>
    <row r="210" spans="6:6" ht="12.75">
      <c r="F210" s="162"/>
    </row>
    <row r="211" spans="6:6" ht="12.75">
      <c r="F211" s="162"/>
    </row>
    <row r="212" spans="6:6" ht="12.75">
      <c r="F212" s="162"/>
    </row>
    <row r="213" spans="6:6" ht="12.75">
      <c r="F213" s="162"/>
    </row>
    <row r="214" spans="6:6" ht="12.75">
      <c r="F214" s="162"/>
    </row>
    <row r="215" spans="6:6" ht="12.75">
      <c r="F215" s="162"/>
    </row>
    <row r="216" spans="6:6" ht="12.75">
      <c r="F216" s="162"/>
    </row>
    <row r="217" spans="6:6" ht="12.75">
      <c r="F217" s="162"/>
    </row>
    <row r="218" spans="6:6" ht="12.75">
      <c r="F218" s="162"/>
    </row>
    <row r="219" spans="6:6" ht="12.75">
      <c r="F219" s="162"/>
    </row>
    <row r="220" spans="6:6" ht="12.75">
      <c r="F220" s="162"/>
    </row>
    <row r="221" spans="6:6" ht="12.75">
      <c r="F221" s="162"/>
    </row>
    <row r="222" spans="6:6" ht="12.75">
      <c r="F222" s="162"/>
    </row>
    <row r="223" spans="6:6" ht="12.75">
      <c r="F223" s="162"/>
    </row>
    <row r="224" spans="6:6" ht="12.75">
      <c r="F224" s="162"/>
    </row>
    <row r="225" spans="6:6" ht="12.75">
      <c r="F225" s="162"/>
    </row>
    <row r="226" spans="6:6" ht="12.75">
      <c r="F226" s="162"/>
    </row>
    <row r="227" spans="6:6" ht="12.75">
      <c r="F227" s="162"/>
    </row>
    <row r="228" spans="6:6" ht="12.75">
      <c r="F228" s="162"/>
    </row>
    <row r="229" spans="6:6" ht="12.75">
      <c r="F229" s="162"/>
    </row>
    <row r="230" spans="6:6" ht="12.75">
      <c r="F230" s="162"/>
    </row>
    <row r="231" spans="6:6" ht="12.75">
      <c r="F231" s="162"/>
    </row>
    <row r="232" spans="6:6" ht="12.75">
      <c r="F232" s="162"/>
    </row>
    <row r="233" spans="6:6" ht="12.75">
      <c r="F233" s="162"/>
    </row>
    <row r="234" spans="6:6" ht="12.75">
      <c r="F234" s="162"/>
    </row>
    <row r="235" spans="6:6" ht="12.75">
      <c r="F235" s="162"/>
    </row>
    <row r="236" spans="6:6" ht="12.75">
      <c r="F236" s="162"/>
    </row>
    <row r="237" spans="6:6" ht="12.75">
      <c r="F237" s="162"/>
    </row>
    <row r="238" spans="6:6" ht="12.75">
      <c r="F238" s="162"/>
    </row>
    <row r="239" spans="6:6" ht="12.75">
      <c r="F239" s="162"/>
    </row>
    <row r="240" spans="6:6" ht="12.75">
      <c r="F240" s="162"/>
    </row>
    <row r="241" spans="6:6" ht="12.75">
      <c r="F241" s="162"/>
    </row>
    <row r="242" spans="6:6" ht="12.75">
      <c r="F242" s="162"/>
    </row>
    <row r="243" spans="6:6" ht="12.75">
      <c r="F243" s="162"/>
    </row>
    <row r="244" spans="6:6" ht="12.75">
      <c r="F244" s="162"/>
    </row>
    <row r="245" spans="6:6" ht="12.75">
      <c r="F245" s="162"/>
    </row>
    <row r="246" spans="6:6" ht="12.75">
      <c r="F246" s="162"/>
    </row>
    <row r="247" spans="6:6" ht="12.75">
      <c r="F247" s="162"/>
    </row>
    <row r="248" spans="6:6" ht="12.75">
      <c r="F248" s="162"/>
    </row>
    <row r="249" spans="6:6" ht="12.75">
      <c r="F249" s="162"/>
    </row>
    <row r="250" spans="6:6" ht="12.75">
      <c r="F250" s="162"/>
    </row>
    <row r="251" spans="6:6" ht="12.75">
      <c r="F251" s="162"/>
    </row>
    <row r="252" spans="6:6" ht="12.75">
      <c r="F252" s="162"/>
    </row>
    <row r="253" spans="6:6" ht="12.75">
      <c r="F253" s="162"/>
    </row>
    <row r="254" spans="6:6" ht="12.75">
      <c r="F254" s="162"/>
    </row>
    <row r="255" spans="6:6" ht="12.75">
      <c r="F255" s="162"/>
    </row>
    <row r="256" spans="6:6" ht="12.75">
      <c r="F256" s="162"/>
    </row>
    <row r="257" spans="6:6" ht="12.75">
      <c r="F257" s="162"/>
    </row>
    <row r="258" spans="6:6" ht="12.75">
      <c r="F258" s="162"/>
    </row>
    <row r="259" spans="6:6" ht="12.75">
      <c r="F259" s="162"/>
    </row>
    <row r="260" spans="6:6" ht="12.75">
      <c r="F260" s="162"/>
    </row>
    <row r="261" spans="6:6" ht="12.75">
      <c r="F261" s="162"/>
    </row>
    <row r="262" spans="6:6" ht="12.75">
      <c r="F262" s="162"/>
    </row>
    <row r="263" spans="6:6" ht="12.75">
      <c r="F263" s="162"/>
    </row>
    <row r="264" spans="6:6" ht="12.75">
      <c r="F264" s="162"/>
    </row>
    <row r="265" spans="6:6" ht="12.75">
      <c r="F265" s="162"/>
    </row>
    <row r="266" spans="6:6" ht="12.75">
      <c r="F266" s="162"/>
    </row>
    <row r="267" spans="6:6" ht="12.75">
      <c r="F267" s="162"/>
    </row>
    <row r="268" spans="6:6" ht="12.75">
      <c r="F268" s="162"/>
    </row>
    <row r="269" spans="6:6" ht="12.75">
      <c r="F269" s="162"/>
    </row>
    <row r="270" spans="6:6" ht="12.75">
      <c r="F270" s="162"/>
    </row>
    <row r="271" spans="6:6" ht="12.75">
      <c r="F271" s="162"/>
    </row>
    <row r="272" spans="6:6" ht="12.75">
      <c r="F272" s="162"/>
    </row>
    <row r="273" spans="6:6" ht="12.75">
      <c r="F273" s="162"/>
    </row>
    <row r="274" spans="6:6" ht="12.75">
      <c r="F274" s="162"/>
    </row>
    <row r="275" spans="6:6" ht="12.75">
      <c r="F275" s="162"/>
    </row>
    <row r="276" spans="6:6" ht="12.75">
      <c r="F276" s="162"/>
    </row>
    <row r="277" spans="6:6" ht="12.75">
      <c r="F277" s="162"/>
    </row>
    <row r="278" spans="6:6" ht="12.75">
      <c r="F278" s="162"/>
    </row>
    <row r="279" spans="6:6" ht="12.75">
      <c r="F279" s="162"/>
    </row>
    <row r="280" spans="6:6" ht="12.75">
      <c r="F280" s="162"/>
    </row>
    <row r="281" spans="6:6" ht="12.75">
      <c r="F281" s="162"/>
    </row>
    <row r="282" spans="6:6" ht="12.75">
      <c r="F282" s="162"/>
    </row>
    <row r="283" spans="6:6" ht="12.75">
      <c r="F283" s="162"/>
    </row>
    <row r="284" spans="6:6" ht="12.75">
      <c r="F284" s="162"/>
    </row>
    <row r="285" spans="6:6" ht="12.75">
      <c r="F285" s="162"/>
    </row>
    <row r="286" spans="6:6" ht="12.75">
      <c r="F286" s="162"/>
    </row>
    <row r="287" spans="6:6" ht="12.75">
      <c r="F287" s="162"/>
    </row>
    <row r="288" spans="6:6" ht="12.75">
      <c r="F288" s="162"/>
    </row>
    <row r="289" spans="6:6" ht="12.75">
      <c r="F289" s="162"/>
    </row>
    <row r="290" spans="6:6" ht="12.75">
      <c r="F290" s="162"/>
    </row>
    <row r="291" spans="6:6" ht="12.75">
      <c r="F291" s="162"/>
    </row>
    <row r="292" spans="6:6" ht="12.75">
      <c r="F292" s="162"/>
    </row>
    <row r="293" spans="6:6" ht="12.75">
      <c r="F293" s="162"/>
    </row>
    <row r="294" spans="6:6" ht="12.75">
      <c r="F294" s="162"/>
    </row>
    <row r="295" spans="6:6" ht="12.75">
      <c r="F295" s="162"/>
    </row>
    <row r="296" spans="6:6" ht="12.75">
      <c r="F296" s="162"/>
    </row>
    <row r="297" spans="6:6" ht="12.75">
      <c r="F297" s="162"/>
    </row>
    <row r="298" spans="6:6" ht="12.75">
      <c r="F298" s="162"/>
    </row>
    <row r="299" spans="6:6" ht="12.75">
      <c r="F299" s="162"/>
    </row>
    <row r="300" spans="6:6" ht="12.75">
      <c r="F300" s="162"/>
    </row>
    <row r="301" spans="6:6" ht="12.75">
      <c r="F301" s="162"/>
    </row>
    <row r="302" spans="6:6" ht="12.75">
      <c r="F302" s="162"/>
    </row>
    <row r="303" spans="6:6" ht="12.75">
      <c r="F303" s="162"/>
    </row>
    <row r="304" spans="6:6" ht="12.75">
      <c r="F304" s="162"/>
    </row>
    <row r="305" spans="6:6" ht="12.75">
      <c r="F305" s="162"/>
    </row>
    <row r="306" spans="6:6" ht="12.75">
      <c r="F306" s="162"/>
    </row>
    <row r="307" spans="6:6" ht="12.75">
      <c r="F307" s="162"/>
    </row>
    <row r="308" spans="6:6" ht="12.75">
      <c r="F308" s="162"/>
    </row>
    <row r="309" spans="6:6" ht="12.75">
      <c r="F309" s="162"/>
    </row>
    <row r="310" spans="6:6" ht="12.75">
      <c r="F310" s="162"/>
    </row>
    <row r="311" spans="6:6" ht="12.75">
      <c r="F311" s="162"/>
    </row>
    <row r="312" spans="6:6" ht="12.75">
      <c r="F312" s="162"/>
    </row>
    <row r="313" spans="6:6" ht="12.75">
      <c r="F313" s="162"/>
    </row>
    <row r="314" spans="6:6" ht="12.75">
      <c r="F314" s="162"/>
    </row>
    <row r="315" spans="6:6" ht="12.75">
      <c r="F315" s="162"/>
    </row>
    <row r="316" spans="6:6" ht="12.75">
      <c r="F316" s="162"/>
    </row>
    <row r="317" spans="6:6" ht="12.75">
      <c r="F317" s="162"/>
    </row>
    <row r="318" spans="6:6" ht="12.75">
      <c r="F318" s="162"/>
    </row>
    <row r="319" spans="6:6" ht="12.75">
      <c r="F319" s="162"/>
    </row>
    <row r="320" spans="6:6" ht="12.75">
      <c r="F320" s="162"/>
    </row>
    <row r="321" spans="6:6" ht="12.75">
      <c r="F321" s="162"/>
    </row>
    <row r="322" spans="6:6" ht="12.75">
      <c r="F322" s="162"/>
    </row>
    <row r="323" spans="6:6" ht="12.75">
      <c r="F323" s="162"/>
    </row>
    <row r="324" spans="6:6" ht="12.75">
      <c r="F324" s="162"/>
    </row>
    <row r="325" spans="6:6" ht="12.75">
      <c r="F325" s="162"/>
    </row>
    <row r="326" spans="6:6" ht="12.75">
      <c r="F326" s="162"/>
    </row>
    <row r="327" spans="6:6" ht="12.75">
      <c r="F327" s="162"/>
    </row>
    <row r="328" spans="6:6" ht="12.75">
      <c r="F328" s="162"/>
    </row>
    <row r="329" spans="6:6" ht="12.75">
      <c r="F329" s="162"/>
    </row>
    <row r="330" spans="6:6" ht="12.75">
      <c r="F330" s="162"/>
    </row>
    <row r="331" spans="6:6" ht="12.75">
      <c r="F331" s="162"/>
    </row>
    <row r="332" spans="6:6" ht="12.75">
      <c r="F332" s="162"/>
    </row>
    <row r="333" spans="6:6" ht="12.75">
      <c r="F333" s="162"/>
    </row>
    <row r="334" spans="6:6" ht="12.75">
      <c r="F334" s="162"/>
    </row>
    <row r="335" spans="6:6" ht="12.75">
      <c r="F335" s="162"/>
    </row>
    <row r="336" spans="6:6" ht="12.75">
      <c r="F336" s="162"/>
    </row>
    <row r="337" spans="6:6" ht="12.75">
      <c r="F337" s="162"/>
    </row>
    <row r="338" spans="6:6" ht="12.75">
      <c r="F338" s="162"/>
    </row>
    <row r="339" spans="6:6" ht="12.75">
      <c r="F339" s="162"/>
    </row>
    <row r="340" spans="6:6" ht="12.75">
      <c r="F340" s="162"/>
    </row>
    <row r="341" spans="6:6" ht="12.75">
      <c r="F341" s="162"/>
    </row>
    <row r="342" spans="6:6" ht="12.75">
      <c r="F342" s="162"/>
    </row>
    <row r="343" spans="6:6" ht="12.75">
      <c r="F343" s="162"/>
    </row>
    <row r="344" spans="6:6" ht="12.75">
      <c r="F344" s="162"/>
    </row>
    <row r="345" spans="6:6" ht="12.75">
      <c r="F345" s="162"/>
    </row>
    <row r="346" spans="6:6" ht="12.75">
      <c r="F346" s="162"/>
    </row>
    <row r="347" spans="6:6" ht="12.75">
      <c r="F347" s="162"/>
    </row>
    <row r="348" spans="6:6" ht="12.75">
      <c r="F348" s="162"/>
    </row>
    <row r="349" spans="6:6" ht="12.75">
      <c r="F349" s="162"/>
    </row>
    <row r="350" spans="6:6" ht="12.75">
      <c r="F350" s="162"/>
    </row>
    <row r="351" spans="6:6" ht="12.75">
      <c r="F351" s="162"/>
    </row>
    <row r="352" spans="6:6" ht="12.75">
      <c r="F352" s="162"/>
    </row>
    <row r="353" spans="6:6" ht="12.75">
      <c r="F353" s="162"/>
    </row>
    <row r="354" spans="6:6" ht="12.75">
      <c r="F354" s="162"/>
    </row>
    <row r="355" spans="6:6" ht="12.75">
      <c r="F355" s="162"/>
    </row>
    <row r="356" spans="6:6" ht="12.75">
      <c r="F356" s="162"/>
    </row>
    <row r="357" spans="6:6" ht="12.75">
      <c r="F357" s="162"/>
    </row>
    <row r="358" spans="6:6" ht="12.75">
      <c r="F358" s="162"/>
    </row>
    <row r="359" spans="6:6" ht="12.75">
      <c r="F359" s="162"/>
    </row>
    <row r="360" spans="6:6" ht="12.75">
      <c r="F360" s="162"/>
    </row>
    <row r="361" spans="6:6" ht="12.75">
      <c r="F361" s="162"/>
    </row>
    <row r="362" spans="6:6" ht="12.75">
      <c r="F362" s="162"/>
    </row>
    <row r="363" spans="6:6" ht="12.75">
      <c r="F363" s="162"/>
    </row>
    <row r="364" spans="6:6" ht="12.75">
      <c r="F364" s="162"/>
    </row>
    <row r="365" spans="6:6" ht="12.75">
      <c r="F365" s="162"/>
    </row>
    <row r="366" spans="6:6" ht="12.75">
      <c r="F366" s="162"/>
    </row>
    <row r="367" spans="6:6" ht="12.75">
      <c r="F367" s="162"/>
    </row>
    <row r="368" spans="6:6" ht="12.75">
      <c r="F368" s="162"/>
    </row>
    <row r="369" spans="6:6" ht="12.75">
      <c r="F369" s="162"/>
    </row>
    <row r="370" spans="6:6" ht="12.75">
      <c r="F370" s="162"/>
    </row>
    <row r="371" spans="6:6" ht="12.75">
      <c r="F371" s="162"/>
    </row>
    <row r="372" spans="6:6" ht="12.75">
      <c r="F372" s="162"/>
    </row>
    <row r="373" spans="6:6" ht="12.75">
      <c r="F373" s="162"/>
    </row>
    <row r="374" spans="6:6" ht="12.75">
      <c r="F374" s="162"/>
    </row>
    <row r="375" spans="6:6" ht="12.75">
      <c r="F375" s="162"/>
    </row>
    <row r="376" spans="6:6" ht="12.75">
      <c r="F376" s="162"/>
    </row>
    <row r="377" spans="6:6" ht="12.75">
      <c r="F377" s="162"/>
    </row>
    <row r="378" spans="6:6" ht="12.75">
      <c r="F378" s="162"/>
    </row>
    <row r="379" spans="6:6" ht="12.75">
      <c r="F379" s="162"/>
    </row>
    <row r="380" spans="6:6" ht="12.75">
      <c r="F380" s="162"/>
    </row>
    <row r="381" spans="6:6" ht="12.75">
      <c r="F381" s="162"/>
    </row>
    <row r="382" spans="6:6" ht="12.75">
      <c r="F382" s="162"/>
    </row>
    <row r="383" spans="6:6" ht="12.75">
      <c r="F383" s="162"/>
    </row>
    <row r="384" spans="6:6" ht="12.75">
      <c r="F384" s="162"/>
    </row>
    <row r="385" spans="6:6" ht="12.75">
      <c r="F385" s="162"/>
    </row>
    <row r="386" spans="6:6" ht="12.75">
      <c r="F386" s="162"/>
    </row>
    <row r="387" spans="6:6" ht="12.75">
      <c r="F387" s="162"/>
    </row>
    <row r="388" spans="6:6" ht="12.75">
      <c r="F388" s="162"/>
    </row>
    <row r="389" spans="6:6" ht="12.75">
      <c r="F389" s="162"/>
    </row>
    <row r="390" spans="6:6" ht="12.75">
      <c r="F390" s="162"/>
    </row>
    <row r="391" spans="6:6" ht="12.75">
      <c r="F391" s="162"/>
    </row>
    <row r="392" spans="6:6" ht="12.75">
      <c r="F392" s="162"/>
    </row>
    <row r="393" spans="6:6" ht="12.75">
      <c r="F393" s="162"/>
    </row>
    <row r="394" spans="6:6" ht="12.75">
      <c r="F394" s="162"/>
    </row>
    <row r="395" spans="6:6" ht="12.75">
      <c r="F395" s="162"/>
    </row>
    <row r="396" spans="6:6" ht="12.75">
      <c r="F396" s="162"/>
    </row>
    <row r="397" spans="6:6" ht="12.75">
      <c r="F397" s="162"/>
    </row>
    <row r="398" spans="6:6" ht="12.75">
      <c r="F398" s="162"/>
    </row>
    <row r="399" spans="6:6" ht="12.75">
      <c r="F399" s="162"/>
    </row>
    <row r="400" spans="6:6" ht="12.75">
      <c r="F400" s="162"/>
    </row>
    <row r="401" spans="6:6" ht="12.75">
      <c r="F401" s="162"/>
    </row>
    <row r="402" spans="6:6" ht="12.75">
      <c r="F402" s="162"/>
    </row>
    <row r="403" spans="6:6" ht="12.75">
      <c r="F403" s="162"/>
    </row>
    <row r="404" spans="6:6" ht="12.75">
      <c r="F404" s="162"/>
    </row>
    <row r="405" spans="6:6" ht="12.75">
      <c r="F405" s="162"/>
    </row>
    <row r="406" spans="6:6" ht="12.75">
      <c r="F406" s="162"/>
    </row>
    <row r="407" spans="6:6" ht="12.75">
      <c r="F407" s="162"/>
    </row>
    <row r="408" spans="6:6" ht="12.75">
      <c r="F408" s="162"/>
    </row>
    <row r="409" spans="6:6" ht="12.75">
      <c r="F409" s="162"/>
    </row>
    <row r="410" spans="6:6" ht="12.75">
      <c r="F410" s="162"/>
    </row>
    <row r="411" spans="6:6" ht="12.75">
      <c r="F411" s="162"/>
    </row>
    <row r="412" spans="6:6" ht="12.75">
      <c r="F412" s="162"/>
    </row>
    <row r="413" spans="6:6" ht="12.75">
      <c r="F413" s="162"/>
    </row>
    <row r="414" spans="6:6" ht="12.75">
      <c r="F414" s="162"/>
    </row>
    <row r="415" spans="6:6" ht="12.75">
      <c r="F415" s="162"/>
    </row>
    <row r="416" spans="6:6" ht="12.75">
      <c r="F416" s="162"/>
    </row>
    <row r="417" spans="6:6" ht="12.75">
      <c r="F417" s="162"/>
    </row>
    <row r="418" spans="6:6" ht="12.75">
      <c r="F418" s="162"/>
    </row>
    <row r="419" spans="6:6" ht="12.75">
      <c r="F419" s="162"/>
    </row>
    <row r="420" spans="6:6" ht="12.75">
      <c r="F420" s="162"/>
    </row>
    <row r="421" spans="6:6" ht="12.75">
      <c r="F421" s="162"/>
    </row>
    <row r="422" spans="6:6" ht="12.75">
      <c r="F422" s="162"/>
    </row>
    <row r="423" spans="6:6" ht="12.75">
      <c r="F423" s="162"/>
    </row>
    <row r="424" spans="6:6" ht="12.75">
      <c r="F424" s="162"/>
    </row>
    <row r="425" spans="6:6" ht="12.75">
      <c r="F425" s="162"/>
    </row>
    <row r="426" spans="6:6" ht="12.75">
      <c r="F426" s="162"/>
    </row>
    <row r="427" spans="6:6" ht="12.75">
      <c r="F427" s="162"/>
    </row>
    <row r="428" spans="6:6" ht="12.75">
      <c r="F428" s="162"/>
    </row>
    <row r="429" spans="6:6" ht="12.75">
      <c r="F429" s="162"/>
    </row>
    <row r="430" spans="6:6" ht="12.75">
      <c r="F430" s="162"/>
    </row>
    <row r="431" spans="6:6" ht="12.75">
      <c r="F431" s="162"/>
    </row>
    <row r="432" spans="6:6" ht="12.75">
      <c r="F432" s="162"/>
    </row>
    <row r="433" spans="6:6" ht="12.75">
      <c r="F433" s="162"/>
    </row>
    <row r="434" spans="6:6" ht="12.75">
      <c r="F434" s="162"/>
    </row>
    <row r="435" spans="6:6" ht="12.75">
      <c r="F435" s="162"/>
    </row>
    <row r="436" spans="6:6" ht="12.75">
      <c r="F436" s="162"/>
    </row>
    <row r="437" spans="6:6" ht="12.75">
      <c r="F437" s="162"/>
    </row>
    <row r="438" spans="6:6" ht="12.75">
      <c r="F438" s="162"/>
    </row>
    <row r="439" spans="6:6" ht="12.75">
      <c r="F439" s="162"/>
    </row>
    <row r="440" spans="6:6" ht="12.75">
      <c r="F440" s="162"/>
    </row>
    <row r="441" spans="6:6" ht="12.75">
      <c r="F441" s="162"/>
    </row>
    <row r="442" spans="6:6" ht="12.75">
      <c r="F442" s="162"/>
    </row>
    <row r="443" spans="6:6" ht="12.75">
      <c r="F443" s="162"/>
    </row>
    <row r="444" spans="6:6" ht="12.75">
      <c r="F444" s="162"/>
    </row>
    <row r="445" spans="6:6" ht="12.75">
      <c r="F445" s="162"/>
    </row>
    <row r="446" spans="6:6" ht="12.75">
      <c r="F446" s="162"/>
    </row>
    <row r="447" spans="6:6" ht="12.75">
      <c r="F447" s="162"/>
    </row>
    <row r="448" spans="6:6" ht="12.75">
      <c r="F448" s="162"/>
    </row>
    <row r="449" spans="6:6" ht="12.75">
      <c r="F449" s="162"/>
    </row>
    <row r="450" spans="6:6" ht="12.75">
      <c r="F450" s="162"/>
    </row>
    <row r="451" spans="6:6" ht="12.75">
      <c r="F451" s="162"/>
    </row>
    <row r="452" spans="6:6" ht="12.75">
      <c r="F452" s="162"/>
    </row>
    <row r="453" spans="6:6" ht="12.75">
      <c r="F453" s="162"/>
    </row>
    <row r="454" spans="6:6" ht="12.75">
      <c r="F454" s="162"/>
    </row>
    <row r="455" spans="6:6" ht="12.75">
      <c r="F455" s="162"/>
    </row>
    <row r="456" spans="6:6" ht="12.75">
      <c r="F456" s="162"/>
    </row>
    <row r="457" spans="6:6" ht="12.75">
      <c r="F457" s="162"/>
    </row>
    <row r="458" spans="6:6" ht="12.75">
      <c r="F458" s="162"/>
    </row>
    <row r="459" spans="6:6" ht="12.75">
      <c r="F459" s="162"/>
    </row>
    <row r="460" spans="6:6" ht="12.75">
      <c r="F460" s="162"/>
    </row>
    <row r="461" spans="6:6" ht="12.75">
      <c r="F461" s="162"/>
    </row>
    <row r="462" spans="6:6" ht="12.75">
      <c r="F462" s="162"/>
    </row>
    <row r="463" spans="6:6" ht="12.75">
      <c r="F463" s="162"/>
    </row>
    <row r="464" spans="6:6" ht="12.75">
      <c r="F464" s="162"/>
    </row>
    <row r="465" spans="6:6" ht="12.75">
      <c r="F465" s="162"/>
    </row>
    <row r="466" spans="6:6" ht="12.75">
      <c r="F466" s="162"/>
    </row>
    <row r="467" spans="6:6" ht="12.75">
      <c r="F467" s="162"/>
    </row>
    <row r="468" spans="6:6" ht="12.75">
      <c r="F468" s="162"/>
    </row>
    <row r="469" spans="6:6" ht="12.75">
      <c r="F469" s="162"/>
    </row>
    <row r="470" spans="6:6" ht="12.75">
      <c r="F470" s="162"/>
    </row>
    <row r="471" spans="6:6" ht="12.75">
      <c r="F471" s="162"/>
    </row>
    <row r="472" spans="6:6" ht="12.75">
      <c r="F472" s="162"/>
    </row>
    <row r="473" spans="6:6" ht="12.75">
      <c r="F473" s="162"/>
    </row>
    <row r="474" spans="6:6" ht="12.75">
      <c r="F474" s="162"/>
    </row>
    <row r="475" spans="6:6" ht="12.75">
      <c r="F475" s="162"/>
    </row>
    <row r="476" spans="6:6" ht="12.75">
      <c r="F476" s="162"/>
    </row>
    <row r="477" spans="6:6" ht="12.75">
      <c r="F477" s="162"/>
    </row>
    <row r="478" spans="6:6" ht="12.75">
      <c r="F478" s="162"/>
    </row>
    <row r="479" spans="6:6" ht="12.75">
      <c r="F479" s="162"/>
    </row>
    <row r="480" spans="6:6" ht="12.75">
      <c r="F480" s="162"/>
    </row>
    <row r="481" spans="6:6" ht="12.75">
      <c r="F481" s="162"/>
    </row>
    <row r="482" spans="6:6" ht="12.75">
      <c r="F482" s="162"/>
    </row>
    <row r="483" spans="6:6" ht="12.75">
      <c r="F483" s="162"/>
    </row>
    <row r="484" spans="6:6" ht="12.75">
      <c r="F484" s="162"/>
    </row>
    <row r="485" spans="6:6" ht="12.75">
      <c r="F485" s="162"/>
    </row>
    <row r="486" spans="6:6" ht="12.75">
      <c r="F486" s="162"/>
    </row>
    <row r="487" spans="6:6" ht="12.75">
      <c r="F487" s="162"/>
    </row>
    <row r="488" spans="6:6" ht="12.75">
      <c r="F488" s="162"/>
    </row>
    <row r="489" spans="6:6" ht="12.75">
      <c r="F489" s="162"/>
    </row>
    <row r="490" spans="6:6" ht="12.75">
      <c r="F490" s="162"/>
    </row>
    <row r="491" spans="6:6" ht="12.75">
      <c r="F491" s="162"/>
    </row>
    <row r="492" spans="6:6" ht="12.75">
      <c r="F492" s="162"/>
    </row>
    <row r="493" spans="6:6" ht="12.75">
      <c r="F493" s="162"/>
    </row>
    <row r="494" spans="6:6" ht="12.75">
      <c r="F494" s="162"/>
    </row>
    <row r="495" spans="6:6" ht="12.75">
      <c r="F495" s="162"/>
    </row>
    <row r="496" spans="6:6" ht="12.75">
      <c r="F496" s="162"/>
    </row>
    <row r="497" spans="6:6" ht="12.75">
      <c r="F497" s="162"/>
    </row>
    <row r="498" spans="6:6" ht="12.75">
      <c r="F498" s="162"/>
    </row>
    <row r="499" spans="6:6" ht="12.75">
      <c r="F499" s="162"/>
    </row>
    <row r="500" spans="6:6" ht="12.75">
      <c r="F500" s="162"/>
    </row>
    <row r="501" spans="6:6" ht="12.75">
      <c r="F501" s="162"/>
    </row>
    <row r="502" spans="6:6" ht="12.75">
      <c r="F502" s="162"/>
    </row>
    <row r="503" spans="6:6" ht="12.75">
      <c r="F503" s="162"/>
    </row>
    <row r="504" spans="6:6" ht="12.75">
      <c r="F504" s="162"/>
    </row>
    <row r="505" spans="6:6" ht="12.75">
      <c r="F505" s="162"/>
    </row>
    <row r="506" spans="6:6" ht="12.75">
      <c r="F506" s="162"/>
    </row>
    <row r="507" spans="6:6" ht="12.75">
      <c r="F507" s="162"/>
    </row>
    <row r="508" spans="6:6" ht="12.75">
      <c r="F508" s="162"/>
    </row>
    <row r="509" spans="6:6" ht="12.75">
      <c r="F509" s="162"/>
    </row>
    <row r="510" spans="6:6" ht="12.75">
      <c r="F510" s="162"/>
    </row>
    <row r="511" spans="6:6" ht="12.75">
      <c r="F511" s="162"/>
    </row>
    <row r="512" spans="6:6" ht="12.75">
      <c r="F512" s="162"/>
    </row>
    <row r="513" spans="6:6" ht="12.75">
      <c r="F513" s="162"/>
    </row>
    <row r="514" spans="6:6" ht="12.75">
      <c r="F514" s="162"/>
    </row>
    <row r="515" spans="6:6" ht="12.75">
      <c r="F515" s="162"/>
    </row>
    <row r="516" spans="6:6" ht="12.75">
      <c r="F516" s="162"/>
    </row>
    <row r="517" spans="6:6" ht="12.75">
      <c r="F517" s="162"/>
    </row>
    <row r="518" spans="6:6" ht="12.75">
      <c r="F518" s="162"/>
    </row>
    <row r="519" spans="6:6" ht="12.75">
      <c r="F519" s="162"/>
    </row>
    <row r="520" spans="6:6" ht="12.75">
      <c r="F520" s="162"/>
    </row>
    <row r="521" spans="6:6" ht="12.75">
      <c r="F521" s="162"/>
    </row>
    <row r="522" spans="6:6" ht="12.75">
      <c r="F522" s="162"/>
    </row>
    <row r="523" spans="6:6" ht="12.75">
      <c r="F523" s="162"/>
    </row>
    <row r="524" spans="6:6" ht="12.75">
      <c r="F524" s="162"/>
    </row>
    <row r="525" spans="6:6" ht="12.75">
      <c r="F525" s="162"/>
    </row>
    <row r="526" spans="6:6" ht="12.75">
      <c r="F526" s="162"/>
    </row>
    <row r="527" spans="6:6" ht="12.75">
      <c r="F527" s="162"/>
    </row>
    <row r="528" spans="6:6" ht="12.75">
      <c r="F528" s="162"/>
    </row>
    <row r="529" spans="6:6" ht="12.75">
      <c r="F529" s="162"/>
    </row>
    <row r="530" spans="6:6" ht="12.75">
      <c r="F530" s="162"/>
    </row>
    <row r="531" spans="6:6" ht="12.75">
      <c r="F531" s="162"/>
    </row>
    <row r="532" spans="6:6" ht="12.75">
      <c r="F532" s="162"/>
    </row>
    <row r="533" spans="6:6" ht="12.75">
      <c r="F533" s="162"/>
    </row>
    <row r="534" spans="6:6" ht="12.75">
      <c r="F534" s="162"/>
    </row>
    <row r="535" spans="6:6" ht="12.75">
      <c r="F535" s="162"/>
    </row>
    <row r="536" spans="6:6" ht="12.75">
      <c r="F536" s="162"/>
    </row>
    <row r="537" spans="6:6" ht="12.75">
      <c r="F537" s="162"/>
    </row>
    <row r="538" spans="6:6" ht="12.75">
      <c r="F538" s="162"/>
    </row>
    <row r="539" spans="6:6" ht="12.75">
      <c r="F539" s="162"/>
    </row>
    <row r="540" spans="6:6" ht="12.75">
      <c r="F540" s="162"/>
    </row>
    <row r="541" spans="6:6" ht="12.75">
      <c r="F541" s="162"/>
    </row>
    <row r="542" spans="6:6" ht="12.75">
      <c r="F542" s="162"/>
    </row>
    <row r="543" spans="6:6" ht="12.75">
      <c r="F543" s="162"/>
    </row>
    <row r="544" spans="6:6" ht="12.75">
      <c r="F544" s="162"/>
    </row>
    <row r="545" spans="6:6" ht="12.75">
      <c r="F545" s="162"/>
    </row>
    <row r="546" spans="6:6" ht="12.75">
      <c r="F546" s="162"/>
    </row>
    <row r="547" spans="6:6" ht="12.75">
      <c r="F547" s="162"/>
    </row>
    <row r="548" spans="6:6" ht="12.75">
      <c r="F548" s="162"/>
    </row>
    <row r="549" spans="6:6" ht="12.75">
      <c r="F549" s="162"/>
    </row>
    <row r="550" spans="6:6" ht="12.75">
      <c r="F550" s="162"/>
    </row>
    <row r="551" spans="6:6" ht="12.75">
      <c r="F551" s="162"/>
    </row>
    <row r="552" spans="6:6" ht="12.75">
      <c r="F552" s="162"/>
    </row>
    <row r="553" spans="6:6" ht="12.75">
      <c r="F553" s="162"/>
    </row>
    <row r="554" spans="6:6" ht="12.75">
      <c r="F554" s="162"/>
    </row>
    <row r="555" spans="6:6" ht="12.75">
      <c r="F555" s="162"/>
    </row>
    <row r="556" spans="6:6" ht="12.75">
      <c r="F556" s="162"/>
    </row>
    <row r="557" spans="6:6" ht="12.75">
      <c r="F557" s="162"/>
    </row>
    <row r="558" spans="6:6" ht="12.75">
      <c r="F558" s="162"/>
    </row>
    <row r="559" spans="6:6" ht="12.75">
      <c r="F559" s="162"/>
    </row>
    <row r="560" spans="6:6" ht="12.75">
      <c r="F560" s="162"/>
    </row>
    <row r="561" spans="6:6" ht="12.75">
      <c r="F561" s="162"/>
    </row>
    <row r="562" spans="6:6" ht="12.75">
      <c r="F562" s="162"/>
    </row>
    <row r="563" spans="6:6" ht="12.75">
      <c r="F563" s="162"/>
    </row>
    <row r="564" spans="6:6" ht="12.75">
      <c r="F564" s="162"/>
    </row>
    <row r="565" spans="6:6" ht="12.75">
      <c r="F565" s="162"/>
    </row>
    <row r="566" spans="6:6" ht="12.75">
      <c r="F566" s="162"/>
    </row>
    <row r="567" spans="6:6" ht="12.75">
      <c r="F567" s="162"/>
    </row>
    <row r="568" spans="6:6" ht="12.75">
      <c r="F568" s="162"/>
    </row>
    <row r="569" spans="6:6" ht="12.75">
      <c r="F569" s="162"/>
    </row>
    <row r="570" spans="6:6" ht="12.75">
      <c r="F570" s="162"/>
    </row>
    <row r="571" spans="6:6" ht="12.75">
      <c r="F571" s="162"/>
    </row>
    <row r="572" spans="6:6" ht="12.75">
      <c r="F572" s="162"/>
    </row>
    <row r="573" spans="6:6" ht="12.75">
      <c r="F573" s="162"/>
    </row>
    <row r="574" spans="6:6" ht="12.75">
      <c r="F574" s="162"/>
    </row>
    <row r="575" spans="6:6" ht="12.75">
      <c r="F575" s="162"/>
    </row>
    <row r="576" spans="6:6" ht="12.75">
      <c r="F576" s="162"/>
    </row>
    <row r="577" spans="6:6" ht="12.75">
      <c r="F577" s="162"/>
    </row>
    <row r="578" spans="6:6" ht="12.75">
      <c r="F578" s="162"/>
    </row>
    <row r="579" spans="6:6" ht="12.75">
      <c r="F579" s="162"/>
    </row>
    <row r="580" spans="6:6" ht="12.75">
      <c r="F580" s="162"/>
    </row>
    <row r="581" spans="6:6" ht="12.75">
      <c r="F581" s="162"/>
    </row>
    <row r="582" spans="6:6" ht="12.75">
      <c r="F582" s="162"/>
    </row>
    <row r="583" spans="6:6" ht="12.75">
      <c r="F583" s="162"/>
    </row>
    <row r="584" spans="6:6" ht="12.75">
      <c r="F584" s="162"/>
    </row>
    <row r="585" spans="6:6" ht="12.75">
      <c r="F585" s="162"/>
    </row>
    <row r="586" spans="6:6" ht="12.75">
      <c r="F586" s="162"/>
    </row>
    <row r="587" spans="6:6" ht="12.75">
      <c r="F587" s="162"/>
    </row>
    <row r="588" spans="6:6" ht="12.75">
      <c r="F588" s="162"/>
    </row>
    <row r="589" spans="6:6" ht="12.75">
      <c r="F589" s="162"/>
    </row>
    <row r="590" spans="6:6" ht="12.75">
      <c r="F590" s="162"/>
    </row>
    <row r="591" spans="6:6" ht="12.75">
      <c r="F591" s="162"/>
    </row>
    <row r="592" spans="6:6" ht="12.75">
      <c r="F592" s="162"/>
    </row>
    <row r="593" spans="6:6" ht="12.75">
      <c r="F593" s="162"/>
    </row>
    <row r="594" spans="6:6" ht="12.75">
      <c r="F594" s="162"/>
    </row>
    <row r="595" spans="6:6" ht="12.75">
      <c r="F595" s="162"/>
    </row>
    <row r="596" spans="6:6" ht="12.75">
      <c r="F596" s="162"/>
    </row>
    <row r="597" spans="6:6" ht="12.75">
      <c r="F597" s="162"/>
    </row>
    <row r="598" spans="6:6" ht="12.75">
      <c r="F598" s="162"/>
    </row>
    <row r="599" spans="6:6" ht="12.75">
      <c r="F599" s="162"/>
    </row>
    <row r="600" spans="6:6" ht="12.75">
      <c r="F600" s="162"/>
    </row>
    <row r="601" spans="6:6" ht="12.75">
      <c r="F601" s="162"/>
    </row>
    <row r="602" spans="6:6" ht="12.75">
      <c r="F602" s="162"/>
    </row>
    <row r="603" spans="6:6" ht="12.75">
      <c r="F603" s="162"/>
    </row>
    <row r="604" spans="6:6" ht="12.75">
      <c r="F604" s="162"/>
    </row>
    <row r="605" spans="6:6" ht="12.75">
      <c r="F605" s="162"/>
    </row>
    <row r="606" spans="6:6" ht="12.75">
      <c r="F606" s="162"/>
    </row>
    <row r="607" spans="6:6" ht="12.75">
      <c r="F607" s="162"/>
    </row>
    <row r="608" spans="6:6" ht="12.75">
      <c r="F608" s="162"/>
    </row>
    <row r="609" spans="6:6" ht="12.75">
      <c r="F609" s="162"/>
    </row>
    <row r="610" spans="6:6" ht="12.75">
      <c r="F610" s="162"/>
    </row>
    <row r="611" spans="6:6" ht="12.75">
      <c r="F611" s="162"/>
    </row>
    <row r="612" spans="6:6" ht="12.75">
      <c r="F612" s="162"/>
    </row>
    <row r="613" spans="6:6" ht="12.75">
      <c r="F613" s="162"/>
    </row>
    <row r="614" spans="6:6" ht="12.75">
      <c r="F614" s="162"/>
    </row>
    <row r="615" spans="6:6" ht="12.75">
      <c r="F615" s="162"/>
    </row>
    <row r="616" spans="6:6" ht="12.75">
      <c r="F616" s="162"/>
    </row>
    <row r="617" spans="6:6" ht="12.75">
      <c r="F617" s="162"/>
    </row>
    <row r="618" spans="6:6" ht="12.75">
      <c r="F618" s="162"/>
    </row>
    <row r="619" spans="6:6" ht="12.75">
      <c r="F619" s="162"/>
    </row>
    <row r="620" spans="6:6" ht="12.75">
      <c r="F620" s="162"/>
    </row>
    <row r="621" spans="6:6" ht="12.75">
      <c r="F621" s="162"/>
    </row>
    <row r="622" spans="6:6" ht="12.75">
      <c r="F622" s="162"/>
    </row>
    <row r="623" spans="6:6" ht="12.75">
      <c r="F623" s="162"/>
    </row>
    <row r="624" spans="6:6" ht="12.75">
      <c r="F624" s="162"/>
    </row>
    <row r="625" spans="6:6" ht="12.75">
      <c r="F625" s="162"/>
    </row>
    <row r="626" spans="6:6" ht="12.75">
      <c r="F626" s="162"/>
    </row>
    <row r="627" spans="6:6" ht="12.75">
      <c r="F627" s="162"/>
    </row>
    <row r="628" spans="6:6" ht="12.75">
      <c r="F628" s="162"/>
    </row>
    <row r="629" spans="6:6" ht="12.75">
      <c r="F629" s="162"/>
    </row>
    <row r="630" spans="6:6" ht="12.75">
      <c r="F630" s="162"/>
    </row>
    <row r="631" spans="6:6" ht="12.75">
      <c r="F631" s="162"/>
    </row>
    <row r="632" spans="6:6" ht="12.75">
      <c r="F632" s="162"/>
    </row>
    <row r="633" spans="6:6" ht="12.75">
      <c r="F633" s="162"/>
    </row>
    <row r="634" spans="6:6" ht="12.75">
      <c r="F634" s="162"/>
    </row>
    <row r="635" spans="6:6" ht="12.75">
      <c r="F635" s="162"/>
    </row>
    <row r="636" spans="6:6" ht="12.75">
      <c r="F636" s="162"/>
    </row>
    <row r="637" spans="6:6" ht="12.75">
      <c r="F637" s="162"/>
    </row>
    <row r="638" spans="6:6" ht="12.75">
      <c r="F638" s="162"/>
    </row>
    <row r="639" spans="6:6" ht="12.75">
      <c r="F639" s="162"/>
    </row>
    <row r="640" spans="6:6" ht="12.75">
      <c r="F640" s="162"/>
    </row>
    <row r="641" spans="6:6" ht="12.75">
      <c r="F641" s="162"/>
    </row>
    <row r="642" spans="6:6" ht="12.75">
      <c r="F642" s="162"/>
    </row>
    <row r="643" spans="6:6" ht="12.75">
      <c r="F643" s="162"/>
    </row>
    <row r="644" spans="6:6" ht="12.75">
      <c r="F644" s="162"/>
    </row>
    <row r="645" spans="6:6" ht="12.75">
      <c r="F645" s="162"/>
    </row>
    <row r="646" spans="6:6" ht="12.75">
      <c r="F646" s="162"/>
    </row>
    <row r="647" spans="6:6" ht="12.75">
      <c r="F647" s="162"/>
    </row>
    <row r="648" spans="6:6" ht="12.75">
      <c r="F648" s="162"/>
    </row>
    <row r="649" spans="6:6" ht="12.75">
      <c r="F649" s="162"/>
    </row>
    <row r="650" spans="6:6" ht="12.75">
      <c r="F650" s="162"/>
    </row>
    <row r="651" spans="6:6" ht="12.75">
      <c r="F651" s="162"/>
    </row>
    <row r="652" spans="6:6" ht="12.75">
      <c r="F652" s="162"/>
    </row>
    <row r="653" spans="6:6" ht="12.75">
      <c r="F653" s="162"/>
    </row>
    <row r="654" spans="6:6" ht="12.75">
      <c r="F654" s="162"/>
    </row>
    <row r="655" spans="6:6" ht="12.75">
      <c r="F655" s="162"/>
    </row>
    <row r="656" spans="6:6" ht="12.75">
      <c r="F656" s="162"/>
    </row>
    <row r="657" spans="6:6" ht="12.75">
      <c r="F657" s="162"/>
    </row>
    <row r="658" spans="6:6" ht="12.75">
      <c r="F658" s="162"/>
    </row>
    <row r="659" spans="6:6" ht="12.75">
      <c r="F659" s="162"/>
    </row>
    <row r="660" spans="6:6" ht="12.75">
      <c r="F660" s="162"/>
    </row>
    <row r="661" spans="6:6" ht="12.75">
      <c r="F661" s="162"/>
    </row>
    <row r="662" spans="6:6" ht="12.75">
      <c r="F662" s="162"/>
    </row>
    <row r="663" spans="6:6" ht="12.75">
      <c r="F663" s="162"/>
    </row>
    <row r="664" spans="6:6" ht="12.75">
      <c r="F664" s="162"/>
    </row>
    <row r="665" spans="6:6" ht="12.75">
      <c r="F665" s="162"/>
    </row>
    <row r="666" spans="6:6" ht="12.75">
      <c r="F666" s="162"/>
    </row>
    <row r="667" spans="6:6" ht="12.75">
      <c r="F667" s="162"/>
    </row>
    <row r="668" spans="6:6" ht="12.75">
      <c r="F668" s="162"/>
    </row>
    <row r="669" spans="6:6" ht="12.75">
      <c r="F669" s="162"/>
    </row>
    <row r="670" spans="6:6" ht="12.75">
      <c r="F670" s="162"/>
    </row>
    <row r="671" spans="6:6" ht="12.75">
      <c r="F671" s="162"/>
    </row>
    <row r="672" spans="6:6" ht="12.75">
      <c r="F672" s="162"/>
    </row>
    <row r="673" spans="6:6" ht="12.75">
      <c r="F673" s="162"/>
    </row>
    <row r="674" spans="6:6" ht="12.75">
      <c r="F674" s="162"/>
    </row>
    <row r="675" spans="6:6" ht="12.75">
      <c r="F675" s="162"/>
    </row>
    <row r="676" spans="6:6" ht="12.75">
      <c r="F676" s="162"/>
    </row>
    <row r="677" spans="6:6" ht="12.75">
      <c r="F677" s="162"/>
    </row>
    <row r="678" spans="6:6" ht="12.75">
      <c r="F678" s="162"/>
    </row>
    <row r="679" spans="6:6" ht="12.75">
      <c r="F679" s="162"/>
    </row>
    <row r="680" spans="6:6" ht="12.75">
      <c r="F680" s="162"/>
    </row>
    <row r="681" spans="6:6" ht="12.75">
      <c r="F681" s="162"/>
    </row>
    <row r="682" spans="6:6" ht="12.75">
      <c r="F682" s="162"/>
    </row>
    <row r="683" spans="6:6" ht="12.75">
      <c r="F683" s="162"/>
    </row>
    <row r="684" spans="6:6" ht="12.75">
      <c r="F684" s="162"/>
    </row>
    <row r="685" spans="6:6" ht="12.75">
      <c r="F685" s="162"/>
    </row>
    <row r="686" spans="6:6" ht="12.75">
      <c r="F686" s="162"/>
    </row>
    <row r="687" spans="6:6" ht="12.75">
      <c r="F687" s="162"/>
    </row>
    <row r="688" spans="6:6" ht="12.75">
      <c r="F688" s="162"/>
    </row>
    <row r="689" spans="6:6" ht="12.75">
      <c r="F689" s="162"/>
    </row>
    <row r="690" spans="6:6" ht="12.75">
      <c r="F690" s="162"/>
    </row>
    <row r="691" spans="6:6" ht="12.75">
      <c r="F691" s="162"/>
    </row>
    <row r="692" spans="6:6" ht="12.75">
      <c r="F692" s="162"/>
    </row>
    <row r="693" spans="6:6" ht="12.75">
      <c r="F693" s="162"/>
    </row>
    <row r="694" spans="6:6" ht="12.75">
      <c r="F694" s="162"/>
    </row>
    <row r="695" spans="6:6" ht="12.75">
      <c r="F695" s="162"/>
    </row>
    <row r="696" spans="6:6" ht="12.75">
      <c r="F696" s="162"/>
    </row>
    <row r="697" spans="6:6" ht="12.75">
      <c r="F697" s="162"/>
    </row>
    <row r="698" spans="6:6" ht="12.75">
      <c r="F698" s="162"/>
    </row>
    <row r="699" spans="6:6" ht="12.75">
      <c r="F699" s="162"/>
    </row>
    <row r="700" spans="6:6" ht="12.75">
      <c r="F700" s="162"/>
    </row>
    <row r="701" spans="6:6" ht="12.75">
      <c r="F701" s="162"/>
    </row>
    <row r="702" spans="6:6" ht="12.75">
      <c r="F702" s="162"/>
    </row>
    <row r="703" spans="6:6" ht="12.75">
      <c r="F703" s="162"/>
    </row>
    <row r="704" spans="6:6" ht="12.75">
      <c r="F704" s="162"/>
    </row>
    <row r="705" spans="6:6" ht="12.75">
      <c r="F705" s="162"/>
    </row>
    <row r="706" spans="6:6" ht="12.75">
      <c r="F706" s="162"/>
    </row>
    <row r="707" spans="6:6" ht="12.75">
      <c r="F707" s="162"/>
    </row>
    <row r="708" spans="6:6" ht="12.75">
      <c r="F708" s="162"/>
    </row>
    <row r="709" spans="6:6" ht="12.75">
      <c r="F709" s="162"/>
    </row>
    <row r="710" spans="6:6" ht="12.75">
      <c r="F710" s="162"/>
    </row>
    <row r="711" spans="6:6" ht="12.75">
      <c r="F711" s="162"/>
    </row>
    <row r="712" spans="6:6" ht="12.75">
      <c r="F712" s="162"/>
    </row>
    <row r="713" spans="6:6" ht="12.75">
      <c r="F713" s="162"/>
    </row>
    <row r="714" spans="6:6" ht="12.75">
      <c r="F714" s="162"/>
    </row>
    <row r="715" spans="6:6" ht="12.75">
      <c r="F715" s="162"/>
    </row>
    <row r="716" spans="6:6" ht="12.75">
      <c r="F716" s="162"/>
    </row>
    <row r="717" spans="6:6" ht="12.75">
      <c r="F717" s="162"/>
    </row>
    <row r="718" spans="6:6" ht="12.75">
      <c r="F718" s="162"/>
    </row>
    <row r="719" spans="6:6" ht="12.75">
      <c r="F719" s="162"/>
    </row>
    <row r="720" spans="6:6" ht="12.75">
      <c r="F720" s="162"/>
    </row>
    <row r="721" spans="6:6" ht="12.75">
      <c r="F721" s="162"/>
    </row>
    <row r="722" spans="6:6" ht="12.75">
      <c r="F722" s="162"/>
    </row>
    <row r="723" spans="6:6" ht="12.75">
      <c r="F723" s="162"/>
    </row>
    <row r="724" spans="6:6" ht="12.75">
      <c r="F724" s="162"/>
    </row>
    <row r="725" spans="6:6" ht="12.75">
      <c r="F725" s="162"/>
    </row>
    <row r="726" spans="6:6" ht="12.75">
      <c r="F726" s="162"/>
    </row>
    <row r="727" spans="6:6" ht="12.75">
      <c r="F727" s="162"/>
    </row>
    <row r="728" spans="6:6" ht="12.75">
      <c r="F728" s="162"/>
    </row>
    <row r="729" spans="6:6" ht="12.75">
      <c r="F729" s="162"/>
    </row>
    <row r="730" spans="6:6" ht="12.75">
      <c r="F730" s="162"/>
    </row>
    <row r="731" spans="6:6" ht="12.75">
      <c r="F731" s="162"/>
    </row>
    <row r="732" spans="6:6" ht="12.75">
      <c r="F732" s="162"/>
    </row>
    <row r="733" spans="6:6" ht="12.75">
      <c r="F733" s="162"/>
    </row>
    <row r="734" spans="6:6" ht="12.75">
      <c r="F734" s="162"/>
    </row>
    <row r="735" spans="6:6" ht="12.75">
      <c r="F735" s="162"/>
    </row>
    <row r="736" spans="6:6" ht="12.75">
      <c r="F736" s="162"/>
    </row>
    <row r="737" spans="6:6" ht="12.75">
      <c r="F737" s="162"/>
    </row>
    <row r="738" spans="6:6" ht="12.75">
      <c r="F738" s="162"/>
    </row>
    <row r="739" spans="6:6" ht="12.75">
      <c r="F739" s="162"/>
    </row>
    <row r="740" spans="6:6" ht="12.75">
      <c r="F740" s="162"/>
    </row>
    <row r="741" spans="6:6" ht="12.75">
      <c r="F741" s="162"/>
    </row>
    <row r="742" spans="6:6" ht="12.75">
      <c r="F742" s="162"/>
    </row>
    <row r="743" spans="6:6" ht="12.75">
      <c r="F743" s="162"/>
    </row>
    <row r="744" spans="6:6" ht="12.75">
      <c r="F744" s="162"/>
    </row>
    <row r="745" spans="6:6" ht="12.75">
      <c r="F745" s="162"/>
    </row>
    <row r="746" spans="6:6" ht="12.75">
      <c r="F746" s="162"/>
    </row>
    <row r="747" spans="6:6" ht="12.75">
      <c r="F747" s="162"/>
    </row>
    <row r="748" spans="6:6" ht="12.75">
      <c r="F748" s="162"/>
    </row>
    <row r="749" spans="6:6" ht="12.75">
      <c r="F749" s="162"/>
    </row>
    <row r="750" spans="6:6" ht="12.75">
      <c r="F750" s="162"/>
    </row>
    <row r="751" spans="6:6" ht="12.75">
      <c r="F751" s="162"/>
    </row>
    <row r="752" spans="6:6" ht="12.75">
      <c r="F752" s="162"/>
    </row>
    <row r="753" spans="6:6" ht="12.75">
      <c r="F753" s="162"/>
    </row>
    <row r="754" spans="6:6" ht="12.75">
      <c r="F754" s="162"/>
    </row>
    <row r="755" spans="6:6" ht="12.75">
      <c r="F755" s="162"/>
    </row>
    <row r="756" spans="6:6" ht="12.75">
      <c r="F756" s="162"/>
    </row>
    <row r="757" spans="6:6" ht="12.75">
      <c r="F757" s="162"/>
    </row>
    <row r="758" spans="6:6" ht="12.75">
      <c r="F758" s="162"/>
    </row>
    <row r="759" spans="6:6" ht="12.75">
      <c r="F759" s="162"/>
    </row>
    <row r="760" spans="6:6" ht="12.75">
      <c r="F760" s="162"/>
    </row>
    <row r="761" spans="6:6" ht="12.75">
      <c r="F761" s="162"/>
    </row>
    <row r="762" spans="6:6" ht="12.75">
      <c r="F762" s="162"/>
    </row>
    <row r="763" spans="6:6" ht="12.75">
      <c r="F763" s="162"/>
    </row>
    <row r="764" spans="6:6" ht="12.75">
      <c r="F764" s="162"/>
    </row>
    <row r="765" spans="6:6" ht="12.75">
      <c r="F765" s="162"/>
    </row>
    <row r="766" spans="6:6" ht="12.75">
      <c r="F766" s="162"/>
    </row>
    <row r="767" spans="6:6" ht="12.75">
      <c r="F767" s="162"/>
    </row>
    <row r="768" spans="6:6" ht="12.75">
      <c r="F768" s="162"/>
    </row>
    <row r="769" spans="6:6" ht="12.75">
      <c r="F769" s="162"/>
    </row>
    <row r="770" spans="6:6" ht="12.75">
      <c r="F770" s="162"/>
    </row>
    <row r="771" spans="6:6" ht="12.75">
      <c r="F771" s="162"/>
    </row>
    <row r="772" spans="6:6" ht="12.75">
      <c r="F772" s="162"/>
    </row>
    <row r="773" spans="6:6" ht="12.75">
      <c r="F773" s="162"/>
    </row>
    <row r="774" spans="6:6" ht="12.75">
      <c r="F774" s="162"/>
    </row>
    <row r="775" spans="6:6" ht="12.75">
      <c r="F775" s="162"/>
    </row>
    <row r="776" spans="6:6" ht="12.75">
      <c r="F776" s="162"/>
    </row>
    <row r="777" spans="6:6" ht="12.75">
      <c r="F777" s="162"/>
    </row>
    <row r="778" spans="6:6" ht="12.75">
      <c r="F778" s="162"/>
    </row>
    <row r="779" spans="6:6" ht="12.75">
      <c r="F779" s="162"/>
    </row>
    <row r="780" spans="6:6" ht="12.75">
      <c r="F780" s="162"/>
    </row>
    <row r="781" spans="6:6" ht="12.75">
      <c r="F781" s="162"/>
    </row>
    <row r="782" spans="6:6" ht="12.75">
      <c r="F782" s="162"/>
    </row>
    <row r="783" spans="6:6" ht="12.75">
      <c r="F783" s="162"/>
    </row>
    <row r="784" spans="6:6" ht="12.75">
      <c r="F784" s="162"/>
    </row>
    <row r="785" spans="6:6" ht="12.75">
      <c r="F785" s="162"/>
    </row>
    <row r="786" spans="6:6" ht="12.75">
      <c r="F786" s="162"/>
    </row>
    <row r="787" spans="6:6" ht="12.75">
      <c r="F787" s="162"/>
    </row>
    <row r="788" spans="6:6" ht="12.75">
      <c r="F788" s="162"/>
    </row>
    <row r="789" spans="6:6" ht="12.75">
      <c r="F789" s="162"/>
    </row>
    <row r="790" spans="6:6" ht="12.75">
      <c r="F790" s="162"/>
    </row>
    <row r="791" spans="6:6" ht="12.75">
      <c r="F791" s="162"/>
    </row>
    <row r="792" spans="6:6" ht="12.75">
      <c r="F792" s="162"/>
    </row>
    <row r="793" spans="6:6" ht="12.75">
      <c r="F793" s="162"/>
    </row>
    <row r="794" spans="6:6" ht="12.75">
      <c r="F794" s="162"/>
    </row>
    <row r="795" spans="6:6" ht="12.75">
      <c r="F795" s="162"/>
    </row>
    <row r="796" spans="6:6" ht="12.75">
      <c r="F796" s="162"/>
    </row>
    <row r="797" spans="6:6" ht="12.75">
      <c r="F797" s="162"/>
    </row>
    <row r="798" spans="6:6" ht="12.75">
      <c r="F798" s="162"/>
    </row>
    <row r="799" spans="6:6" ht="12.75">
      <c r="F799" s="162"/>
    </row>
    <row r="800" spans="6:6" ht="12.75">
      <c r="F800" s="162"/>
    </row>
    <row r="801" spans="6:6" ht="12.75">
      <c r="F801" s="162"/>
    </row>
    <row r="802" spans="6:6" ht="12.75">
      <c r="F802" s="162"/>
    </row>
    <row r="803" spans="6:6" ht="12.75">
      <c r="F803" s="162"/>
    </row>
    <row r="804" spans="6:6" ht="12.75">
      <c r="F804" s="162"/>
    </row>
    <row r="805" spans="6:6" ht="12.75">
      <c r="F805" s="162"/>
    </row>
    <row r="806" spans="6:6" ht="12.75">
      <c r="F806" s="162"/>
    </row>
    <row r="807" spans="6:6" ht="12.75">
      <c r="F807" s="162"/>
    </row>
    <row r="808" spans="6:6" ht="12.75">
      <c r="F808" s="162"/>
    </row>
    <row r="809" spans="6:6" ht="12.75">
      <c r="F809" s="162"/>
    </row>
    <row r="810" spans="6:6" ht="12.75">
      <c r="F810" s="162"/>
    </row>
    <row r="811" spans="6:6" ht="12.75">
      <c r="F811" s="162"/>
    </row>
    <row r="812" spans="6:6" ht="12.75">
      <c r="F812" s="162"/>
    </row>
    <row r="813" spans="6:6" ht="12.75">
      <c r="F813" s="162"/>
    </row>
    <row r="814" spans="6:6" ht="12.75">
      <c r="F814" s="162"/>
    </row>
    <row r="815" spans="6:6" ht="12.75">
      <c r="F815" s="162"/>
    </row>
    <row r="816" spans="6:6" ht="12.75">
      <c r="F816" s="162"/>
    </row>
    <row r="817" spans="6:6" ht="12.75">
      <c r="F817" s="162"/>
    </row>
    <row r="818" spans="6:6" ht="12.75">
      <c r="F818" s="162"/>
    </row>
    <row r="819" spans="6:6" ht="12.75">
      <c r="F819" s="162"/>
    </row>
    <row r="820" spans="6:6" ht="12.75">
      <c r="F820" s="162"/>
    </row>
    <row r="821" spans="6:6" ht="12.75">
      <c r="F821" s="162"/>
    </row>
    <row r="822" spans="6:6" ht="12.75">
      <c r="F822" s="162"/>
    </row>
    <row r="823" spans="6:6" ht="12.75">
      <c r="F823" s="162"/>
    </row>
    <row r="824" spans="6:6" ht="12.75">
      <c r="F824" s="162"/>
    </row>
    <row r="825" spans="6:6" ht="12.75">
      <c r="F825" s="162"/>
    </row>
    <row r="826" spans="6:6" ht="12.75">
      <c r="F826" s="162"/>
    </row>
    <row r="827" spans="6:6" ht="12.75">
      <c r="F827" s="162"/>
    </row>
    <row r="828" spans="6:6" ht="12.75">
      <c r="F828" s="162"/>
    </row>
    <row r="829" spans="6:6" ht="12.75">
      <c r="F829" s="162"/>
    </row>
    <row r="830" spans="6:6" ht="12.75">
      <c r="F830" s="162"/>
    </row>
    <row r="831" spans="6:6" ht="12.75">
      <c r="F831" s="162"/>
    </row>
    <row r="832" spans="6:6" ht="12.75">
      <c r="F832" s="162"/>
    </row>
    <row r="833" spans="6:6" ht="12.75">
      <c r="F833" s="162"/>
    </row>
    <row r="834" spans="6:6" ht="12.75">
      <c r="F834" s="162"/>
    </row>
    <row r="835" spans="6:6" ht="12.75">
      <c r="F835" s="162"/>
    </row>
    <row r="836" spans="6:6" ht="12.75">
      <c r="F836" s="162"/>
    </row>
    <row r="837" spans="6:6" ht="12.75">
      <c r="F837" s="162"/>
    </row>
    <row r="838" spans="6:6" ht="12.75">
      <c r="F838" s="162"/>
    </row>
    <row r="839" spans="6:6" ht="12.75">
      <c r="F839" s="162"/>
    </row>
    <row r="840" spans="6:6" ht="12.75">
      <c r="F840" s="162"/>
    </row>
    <row r="841" spans="6:6" ht="12.75">
      <c r="F841" s="162"/>
    </row>
    <row r="842" spans="6:6" ht="12.75">
      <c r="F842" s="162"/>
    </row>
    <row r="843" spans="6:6" ht="12.75">
      <c r="F843" s="162"/>
    </row>
    <row r="844" spans="6:6" ht="12.75">
      <c r="F844" s="162"/>
    </row>
    <row r="845" spans="6:6" ht="12.75">
      <c r="F845" s="162"/>
    </row>
    <row r="846" spans="6:6" ht="12.75">
      <c r="F846" s="162"/>
    </row>
    <row r="847" spans="6:6" ht="12.75">
      <c r="F847" s="162"/>
    </row>
    <row r="848" spans="6:6" ht="12.75">
      <c r="F848" s="162"/>
    </row>
    <row r="849" spans="6:6" ht="12.75">
      <c r="F849" s="162"/>
    </row>
    <row r="850" spans="6:6" ht="12.75">
      <c r="F850" s="162"/>
    </row>
    <row r="851" spans="6:6" ht="12.75">
      <c r="F851" s="162"/>
    </row>
    <row r="852" spans="6:6" ht="12.75">
      <c r="F852" s="162"/>
    </row>
    <row r="853" spans="6:6" ht="12.75">
      <c r="F853" s="162"/>
    </row>
    <row r="854" spans="6:6" ht="12.75">
      <c r="F854" s="162"/>
    </row>
    <row r="855" spans="6:6" ht="12.75">
      <c r="F855" s="162"/>
    </row>
    <row r="856" spans="6:6" ht="12.75">
      <c r="F856" s="162"/>
    </row>
    <row r="857" spans="6:6" ht="12.75">
      <c r="F857" s="162"/>
    </row>
    <row r="858" spans="6:6" ht="12.75">
      <c r="F858" s="162"/>
    </row>
    <row r="859" spans="6:6" ht="12.75">
      <c r="F859" s="162"/>
    </row>
    <row r="860" spans="6:6" ht="12.75">
      <c r="F860" s="162"/>
    </row>
    <row r="861" spans="6:6" ht="12.75">
      <c r="F861" s="162"/>
    </row>
    <row r="862" spans="6:6" ht="12.75">
      <c r="F862" s="162"/>
    </row>
    <row r="863" spans="6:6" ht="12.75">
      <c r="F863" s="162"/>
    </row>
    <row r="864" spans="6:6" ht="12.75">
      <c r="F864" s="162"/>
    </row>
    <row r="865" spans="6:6" ht="12.75">
      <c r="F865" s="162"/>
    </row>
    <row r="866" spans="6:6" ht="12.75">
      <c r="F866" s="162"/>
    </row>
    <row r="867" spans="6:6" ht="12.75">
      <c r="F867" s="162"/>
    </row>
    <row r="868" spans="6:6" ht="12.75">
      <c r="F868" s="162"/>
    </row>
    <row r="869" spans="6:6" ht="12.75">
      <c r="F869" s="162"/>
    </row>
    <row r="870" spans="6:6" ht="12.75">
      <c r="F870" s="162"/>
    </row>
    <row r="871" spans="6:6" ht="12.75">
      <c r="F871" s="162"/>
    </row>
    <row r="872" spans="6:6" ht="12.75">
      <c r="F872" s="162"/>
    </row>
    <row r="873" spans="6:6" ht="12.75">
      <c r="F873" s="162"/>
    </row>
    <row r="874" spans="6:6" ht="12.75">
      <c r="F874" s="162"/>
    </row>
    <row r="875" spans="6:6" ht="12.75">
      <c r="F875" s="162"/>
    </row>
    <row r="876" spans="6:6" ht="12.75">
      <c r="F876" s="162"/>
    </row>
    <row r="877" spans="6:6" ht="12.75">
      <c r="F877" s="162"/>
    </row>
    <row r="878" spans="6:6" ht="12.75">
      <c r="F878" s="162"/>
    </row>
    <row r="879" spans="6:6" ht="12.75">
      <c r="F879" s="162"/>
    </row>
    <row r="880" spans="6:6" ht="12.75">
      <c r="F880" s="162"/>
    </row>
    <row r="881" spans="6:6" ht="12.75">
      <c r="F881" s="162"/>
    </row>
    <row r="882" spans="6:6" ht="12.75">
      <c r="F882" s="162"/>
    </row>
    <row r="883" spans="6:6" ht="12.75">
      <c r="F883" s="162"/>
    </row>
    <row r="884" spans="6:6" ht="12.75">
      <c r="F884" s="162"/>
    </row>
    <row r="885" spans="6:6" ht="12.75">
      <c r="F885" s="162"/>
    </row>
    <row r="886" spans="6:6" ht="12.75">
      <c r="F886" s="162"/>
    </row>
    <row r="887" spans="6:6" ht="12.75">
      <c r="F887" s="162"/>
    </row>
    <row r="888" spans="6:6" ht="12.75">
      <c r="F888" s="162"/>
    </row>
    <row r="889" spans="6:6" ht="12.75">
      <c r="F889" s="162"/>
    </row>
    <row r="890" spans="6:6" ht="12.75">
      <c r="F890" s="162"/>
    </row>
    <row r="891" spans="6:6" ht="12.75">
      <c r="F891" s="162"/>
    </row>
    <row r="892" spans="6:6" ht="12.75">
      <c r="F892" s="162"/>
    </row>
    <row r="893" spans="6:6" ht="12.75">
      <c r="F893" s="162"/>
    </row>
    <row r="894" spans="6:6" ht="12.75">
      <c r="F894" s="162"/>
    </row>
    <row r="895" spans="6:6" ht="12.75">
      <c r="F895" s="162"/>
    </row>
    <row r="896" spans="6:6" ht="12.75">
      <c r="F896" s="162"/>
    </row>
    <row r="897" spans="6:6" ht="12.75">
      <c r="F897" s="162"/>
    </row>
    <row r="898" spans="6:6" ht="12.75">
      <c r="F898" s="162"/>
    </row>
    <row r="899" spans="6:6" ht="12.75">
      <c r="F899" s="162"/>
    </row>
    <row r="900" spans="6:6" ht="12.75">
      <c r="F900" s="162"/>
    </row>
    <row r="901" spans="6:6" ht="12.75">
      <c r="F901" s="162"/>
    </row>
    <row r="902" spans="6:6" ht="12.75">
      <c r="F902" s="162"/>
    </row>
    <row r="903" spans="6:6" ht="12.75">
      <c r="F903" s="162"/>
    </row>
    <row r="904" spans="6:6" ht="12.75">
      <c r="F904" s="162"/>
    </row>
    <row r="905" spans="6:6" ht="12.75">
      <c r="F905" s="162"/>
    </row>
    <row r="906" spans="6:6" ht="12.75">
      <c r="F906" s="162"/>
    </row>
    <row r="907" spans="6:6" ht="12.75">
      <c r="F907" s="162"/>
    </row>
    <row r="908" spans="6:6" ht="12.75">
      <c r="F908" s="162"/>
    </row>
    <row r="909" spans="6:6" ht="12.75">
      <c r="F909" s="162"/>
    </row>
    <row r="910" spans="6:6" ht="12.75">
      <c r="F910" s="162"/>
    </row>
    <row r="911" spans="6:6" ht="12.75">
      <c r="F911" s="162"/>
    </row>
    <row r="912" spans="6:6" ht="12.75">
      <c r="F912" s="162"/>
    </row>
    <row r="913" spans="6:6" ht="12.75">
      <c r="F913" s="162"/>
    </row>
    <row r="914" spans="6:6" ht="12.75">
      <c r="F914" s="162"/>
    </row>
    <row r="915" spans="6:6" ht="12.75">
      <c r="F915" s="162"/>
    </row>
    <row r="916" spans="6:6" ht="12.75">
      <c r="F916" s="162"/>
    </row>
    <row r="917" spans="6:6" ht="12.75">
      <c r="F917" s="162"/>
    </row>
    <row r="918" spans="6:6" ht="12.75">
      <c r="F918" s="162"/>
    </row>
    <row r="919" spans="6:6" ht="12.75">
      <c r="F919" s="162"/>
    </row>
    <row r="920" spans="6:6" ht="12.75">
      <c r="F920" s="162"/>
    </row>
    <row r="921" spans="6:6" ht="12.75">
      <c r="F921" s="162"/>
    </row>
    <row r="922" spans="6:6" ht="12.75">
      <c r="F922" s="162"/>
    </row>
    <row r="923" spans="6:6" ht="12.75">
      <c r="F923" s="162"/>
    </row>
    <row r="924" spans="6:6" ht="12.75">
      <c r="F924" s="162"/>
    </row>
    <row r="925" spans="6:6" ht="12.75">
      <c r="F925" s="162"/>
    </row>
    <row r="926" spans="6:6" ht="12.75">
      <c r="F926" s="162"/>
    </row>
    <row r="927" spans="6:6" ht="12.75">
      <c r="F927" s="162"/>
    </row>
    <row r="928" spans="6:6" ht="12.75">
      <c r="F928" s="162"/>
    </row>
    <row r="929" spans="6:6" ht="12.75">
      <c r="F929" s="162"/>
    </row>
    <row r="930" spans="6:6" ht="12.75">
      <c r="F930" s="162"/>
    </row>
    <row r="931" spans="6:6" ht="12.75">
      <c r="F931" s="162"/>
    </row>
    <row r="932" spans="6:6" ht="12.75">
      <c r="F932" s="162"/>
    </row>
    <row r="933" spans="6:6" ht="12.75">
      <c r="F933" s="162"/>
    </row>
    <row r="934" spans="6:6" ht="12.75">
      <c r="F934" s="162"/>
    </row>
    <row r="935" spans="6:6" ht="12.75">
      <c r="F935" s="162"/>
    </row>
    <row r="936" spans="6:6" ht="12.75">
      <c r="F936" s="162"/>
    </row>
    <row r="937" spans="6:6" ht="12.75">
      <c r="F937" s="162"/>
    </row>
    <row r="938" spans="6:6" ht="12.75">
      <c r="F938" s="162"/>
    </row>
    <row r="939" spans="6:6" ht="12.75">
      <c r="F939" s="162"/>
    </row>
    <row r="940" spans="6:6" ht="12.75">
      <c r="F940" s="162"/>
    </row>
    <row r="941" spans="6:6" ht="12.75">
      <c r="F941" s="162"/>
    </row>
    <row r="942" spans="6:6" ht="12.75">
      <c r="F942" s="162"/>
    </row>
    <row r="943" spans="6:6" ht="12.75">
      <c r="F943" s="162"/>
    </row>
    <row r="944" spans="6:6" ht="12.75">
      <c r="F944" s="162"/>
    </row>
    <row r="945" spans="6:6" ht="12.75">
      <c r="F945" s="162"/>
    </row>
    <row r="946" spans="6:6" ht="12.75">
      <c r="F946" s="162"/>
    </row>
    <row r="947" spans="6:6" ht="12.75">
      <c r="F947" s="162"/>
    </row>
    <row r="948" spans="6:6" ht="12.75">
      <c r="F948" s="162"/>
    </row>
    <row r="949" spans="6:6" ht="12.75">
      <c r="F949" s="162"/>
    </row>
    <row r="950" spans="6:6" ht="12.75">
      <c r="F950" s="162"/>
    </row>
    <row r="951" spans="6:6" ht="12.75">
      <c r="F951" s="162"/>
    </row>
    <row r="952" spans="6:6" ht="12.75">
      <c r="F952" s="162"/>
    </row>
    <row r="953" spans="6:6" ht="12.75">
      <c r="F953" s="162"/>
    </row>
    <row r="954" spans="6:6" ht="12.75">
      <c r="F954" s="162"/>
    </row>
    <row r="955" spans="6:6" ht="12.75">
      <c r="F955" s="162"/>
    </row>
    <row r="956" spans="6:6" ht="12.75">
      <c r="F956" s="162"/>
    </row>
    <row r="957" spans="6:6" ht="12.75">
      <c r="F957" s="162"/>
    </row>
    <row r="958" spans="6:6" ht="12.75">
      <c r="F958" s="162"/>
    </row>
    <row r="959" spans="6:6" ht="12.75">
      <c r="F959" s="162"/>
    </row>
    <row r="960" spans="6:6" ht="12.75">
      <c r="F960" s="162"/>
    </row>
    <row r="961" spans="6:6" ht="12.75">
      <c r="F961" s="162"/>
    </row>
    <row r="962" spans="6:6" ht="12.75">
      <c r="F962" s="162"/>
    </row>
    <row r="963" spans="6:6" ht="12.75">
      <c r="F963" s="162"/>
    </row>
    <row r="964" spans="6:6" ht="12.75">
      <c r="F964" s="162"/>
    </row>
    <row r="965" spans="6:6" ht="12.75">
      <c r="F965" s="162"/>
    </row>
    <row r="966" spans="6:6" ht="12.75">
      <c r="F966" s="162"/>
    </row>
    <row r="967" spans="6:6" ht="12.75">
      <c r="F967" s="162"/>
    </row>
    <row r="968" spans="6:6" ht="12.75">
      <c r="F968" s="162"/>
    </row>
    <row r="969" spans="6:6" ht="12.75">
      <c r="F969" s="162"/>
    </row>
    <row r="970" spans="6:6" ht="12.75">
      <c r="F970" s="162"/>
    </row>
    <row r="971" spans="6:6" ht="12.75">
      <c r="F971" s="162"/>
    </row>
    <row r="972" spans="6:6" ht="12.75">
      <c r="F972" s="162"/>
    </row>
    <row r="973" spans="6:6" ht="12.75">
      <c r="F973" s="162"/>
    </row>
    <row r="974" spans="6:6" ht="12.75">
      <c r="F974" s="162"/>
    </row>
    <row r="975" spans="6:6" ht="12.75">
      <c r="F975" s="162"/>
    </row>
    <row r="976" spans="6:6" ht="12.75">
      <c r="F976" s="162"/>
    </row>
    <row r="977" spans="6:6" ht="12.75">
      <c r="F977" s="162"/>
    </row>
    <row r="978" spans="6:6" ht="12.75">
      <c r="F978" s="162"/>
    </row>
    <row r="979" spans="6:6" ht="12.75">
      <c r="F979" s="162"/>
    </row>
    <row r="980" spans="6:6" ht="12.75">
      <c r="F980" s="162"/>
    </row>
    <row r="981" spans="6:6" ht="12.75">
      <c r="F981" s="162"/>
    </row>
    <row r="982" spans="6:6" ht="12.75">
      <c r="F982" s="162"/>
    </row>
    <row r="983" spans="6:6" ht="12.75">
      <c r="F983" s="162"/>
    </row>
    <row r="984" spans="6:6" ht="12.75">
      <c r="F984" s="162"/>
    </row>
    <row r="985" spans="6:6" ht="12.75">
      <c r="F985" s="162"/>
    </row>
    <row r="986" spans="6:6" ht="12.75">
      <c r="F986" s="162"/>
    </row>
    <row r="987" spans="6:6" ht="12.75">
      <c r="F987" s="162"/>
    </row>
    <row r="988" spans="6:6" ht="12.75">
      <c r="F988" s="162"/>
    </row>
    <row r="989" spans="6:6" ht="12.75">
      <c r="F989" s="162"/>
    </row>
    <row r="990" spans="6:6" ht="12.75">
      <c r="F990" s="162"/>
    </row>
    <row r="991" spans="6:6" ht="12.75">
      <c r="F991" s="162"/>
    </row>
    <row r="992" spans="6:6" ht="12.75">
      <c r="F992" s="162"/>
    </row>
    <row r="993" spans="6:6" ht="12.75">
      <c r="F993" s="162"/>
    </row>
    <row r="994" spans="6:6" ht="12.75">
      <c r="F994" s="162"/>
    </row>
    <row r="995" spans="6:6" ht="12.75">
      <c r="F995" s="162"/>
    </row>
    <row r="996" spans="6:6" ht="12.75">
      <c r="F996" s="162"/>
    </row>
    <row r="997" spans="6:6" ht="12.75">
      <c r="F997" s="162"/>
    </row>
    <row r="998" spans="6:6" ht="12.75">
      <c r="F998" s="162"/>
    </row>
    <row r="999" spans="6:6" ht="12.75">
      <c r="F999" s="162"/>
    </row>
    <row r="1000" spans="6:6" ht="12.75">
      <c r="F1000" s="162"/>
    </row>
    <row r="1001" spans="6:6" ht="12.75">
      <c r="F1001" s="162"/>
    </row>
    <row r="1002" spans="6:6" ht="12.75">
      <c r="F1002" s="162"/>
    </row>
    <row r="1003" spans="6:6" ht="12.75">
      <c r="F1003" s="162"/>
    </row>
    <row r="1004" spans="6:6" ht="12.75">
      <c r="F1004" s="162"/>
    </row>
    <row r="1005" spans="6:6" ht="12.75">
      <c r="F1005" s="162"/>
    </row>
    <row r="1006" spans="6:6" ht="12.75">
      <c r="F1006" s="162"/>
    </row>
    <row r="1007" spans="6:6" ht="12.75">
      <c r="F1007" s="162"/>
    </row>
    <row r="1008" spans="6:6" ht="12.75">
      <c r="F1008" s="162"/>
    </row>
    <row r="1009" spans="6:6" ht="12.75">
      <c r="F1009" s="162"/>
    </row>
    <row r="1010" spans="6:6" ht="12.75">
      <c r="F1010" s="162"/>
    </row>
    <row r="1011" spans="6:6" ht="12.75">
      <c r="F1011" s="162"/>
    </row>
    <row r="1012" spans="6:6" ht="12.75">
      <c r="F1012" s="162"/>
    </row>
    <row r="1013" spans="6:6" ht="12.75">
      <c r="F1013" s="162"/>
    </row>
    <row r="1014" spans="6:6" ht="12.75">
      <c r="F1014" s="162"/>
    </row>
    <row r="1015" spans="6:6" ht="12.75">
      <c r="F1015" s="162"/>
    </row>
    <row r="1016" spans="6:6" ht="12.75">
      <c r="F1016" s="162"/>
    </row>
    <row r="1017" spans="6:6" ht="12.75">
      <c r="F1017" s="162"/>
    </row>
    <row r="1018" spans="6:6" ht="12.75">
      <c r="F1018" s="162"/>
    </row>
    <row r="1019" spans="6:6" ht="12.75">
      <c r="F1019" s="162"/>
    </row>
  </sheetData>
  <phoneticPr fontId="6" type="noConversion"/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24A7-1E49-4E2D-B0B2-2CA50B87EC90}">
  <dimension ref="A1:D1002"/>
  <sheetViews>
    <sheetView workbookViewId="0">
      <selection activeCell="G66" sqref="G66"/>
    </sheetView>
  </sheetViews>
  <sheetFormatPr defaultColWidth="15.125" defaultRowHeight="15" customHeight="1"/>
  <cols>
    <col min="1" max="1" width="26" style="161" customWidth="1"/>
    <col min="2" max="2" width="24.875" style="161" customWidth="1"/>
    <col min="3" max="26" width="12.625" style="161" customWidth="1"/>
    <col min="27" max="16384" width="15.125" style="161"/>
  </cols>
  <sheetData>
    <row r="1" spans="1:4" ht="15.75" customHeight="1">
      <c r="A1" s="180" t="s">
        <v>493</v>
      </c>
      <c r="B1" s="179"/>
      <c r="C1" s="187" t="s">
        <v>283</v>
      </c>
      <c r="D1" s="178"/>
    </row>
    <row r="2" spans="1:4" ht="15.75" customHeight="1">
      <c r="A2" s="180" t="s">
        <v>270</v>
      </c>
      <c r="B2" s="179" t="s">
        <v>269</v>
      </c>
      <c r="C2" s="178" t="s">
        <v>353</v>
      </c>
      <c r="D2" s="178" t="s">
        <v>266</v>
      </c>
    </row>
    <row r="3" spans="1:4" ht="15.75" customHeight="1">
      <c r="A3" s="185" t="s">
        <v>224</v>
      </c>
      <c r="B3" s="179" t="s">
        <v>245</v>
      </c>
      <c r="C3" s="178">
        <f>SUMIF('106-1各系指導老師所屬社群與心得統計'!B:B,B3,'106-1各系指導老師所屬社群與心得統計'!D:D)</f>
        <v>4</v>
      </c>
      <c r="D3" s="178">
        <f>SUMIF('106-1各系指導老師所屬社群與心得統計'!B:B,B3,'106-1各系指導老師所屬社群與心得統計'!E:E)</f>
        <v>22</v>
      </c>
    </row>
    <row r="4" spans="1:4" ht="15.75" customHeight="1">
      <c r="A4" s="184"/>
      <c r="B4" s="179" t="s">
        <v>223</v>
      </c>
      <c r="C4" s="178">
        <f>SUMIF('106-1各系指導老師所屬社群與心得統計'!B:B,B4,'106-1各系指導老師所屬社群與心得統計'!D:D)</f>
        <v>46</v>
      </c>
      <c r="D4" s="178">
        <f>SUMIF('106-1各系指導老師所屬社群與心得統計'!B:B,B4,'106-1各系指導老師所屬社群與心得統計'!E:E)</f>
        <v>174</v>
      </c>
    </row>
    <row r="5" spans="1:4" ht="15.75" customHeight="1">
      <c r="A5" s="184"/>
      <c r="B5" s="179" t="s">
        <v>222</v>
      </c>
      <c r="C5" s="178">
        <f>SUMIF('106-1各系指導老師所屬社群與心得統計'!B:B,B5,'106-1各系指導老師所屬社群與心得統計'!D:D)</f>
        <v>44</v>
      </c>
      <c r="D5" s="178">
        <f>SUMIF('106-1各系指導老師所屬社群與心得統計'!B:B,B5,'106-1各系指導老師所屬社群與心得統計'!E:E)</f>
        <v>183</v>
      </c>
    </row>
    <row r="6" spans="1:4" ht="15.75" customHeight="1">
      <c r="A6" s="180"/>
      <c r="B6" s="182" t="s">
        <v>271</v>
      </c>
      <c r="C6" s="181">
        <f>SUM(C3:C5)</f>
        <v>94</v>
      </c>
      <c r="D6" s="181">
        <f>SUM(D3:D5)</f>
        <v>379</v>
      </c>
    </row>
    <row r="7" spans="1:4" ht="20.25" customHeight="1">
      <c r="A7" s="180" t="s">
        <v>263</v>
      </c>
      <c r="B7" s="179" t="s">
        <v>263</v>
      </c>
      <c r="C7" s="178">
        <f>SUMIF('106-1各系指導老師所屬社群與心得統計'!B:B,B7,'106-1各系指導老師所屬社群與心得統計'!D:D)</f>
        <v>39</v>
      </c>
      <c r="D7" s="178">
        <f>SUMIF('106-1各系指導老師所屬社群與心得統計'!B:B,B7,'106-1各系指導老師所屬社群與心得統計'!E:E)</f>
        <v>449</v>
      </c>
    </row>
    <row r="8" spans="1:4" ht="20.25" customHeight="1">
      <c r="A8" s="180"/>
      <c r="B8" s="182" t="s">
        <v>271</v>
      </c>
      <c r="C8" s="186">
        <f>SUM(C7)</f>
        <v>39</v>
      </c>
      <c r="D8" s="186">
        <f>SUM(D7)</f>
        <v>449</v>
      </c>
    </row>
    <row r="9" spans="1:4" ht="15.75" customHeight="1">
      <c r="A9" s="185" t="s">
        <v>221</v>
      </c>
      <c r="B9" s="179" t="s">
        <v>262</v>
      </c>
      <c r="C9" s="178">
        <f>SUMIF('106-1各系指導老師所屬社群與心得統計'!B:B,B9,'106-1各系指導老師所屬社群與心得統計'!D:D)</f>
        <v>3</v>
      </c>
      <c r="D9" s="178">
        <f>SUMIF('106-1各系指導老師所屬社群與心得統計'!B:B,B9,'106-1各系指導老師所屬社群與心得統計'!E:E)</f>
        <v>3</v>
      </c>
    </row>
    <row r="10" spans="1:4" ht="15.75" customHeight="1">
      <c r="A10" s="184"/>
      <c r="B10" s="179" t="s">
        <v>220</v>
      </c>
      <c r="C10" s="178">
        <f>SUMIF('106-1各系指導老師所屬社群與心得統計'!B:B,B10,'106-1各系指導老師所屬社群與心得統計'!D:D)</f>
        <v>86</v>
      </c>
      <c r="D10" s="178">
        <f>SUMIF('106-1各系指導老師所屬社群與心得統計'!B:B,B10,'106-1各系指導老師所屬社群與心得統計'!E:E)</f>
        <v>260</v>
      </c>
    </row>
    <row r="11" spans="1:4" ht="15.75" customHeight="1">
      <c r="A11" s="184"/>
      <c r="B11" s="179" t="s">
        <v>219</v>
      </c>
      <c r="C11" s="178">
        <f>SUMIF('106-1各系指導老師所屬社群與心得統計'!B:B,B11,'106-1各系指導老師所屬社群與心得統計'!D:D)</f>
        <v>18</v>
      </c>
      <c r="D11" s="178">
        <f>SUMIF('106-1各系指導老師所屬社群與心得統計'!B:B,B11,'106-1各系指導老師所屬社群與心得統計'!E:E)</f>
        <v>158</v>
      </c>
    </row>
    <row r="12" spans="1:4" ht="15.75" customHeight="1">
      <c r="A12" s="184"/>
      <c r="B12" s="179" t="s">
        <v>216</v>
      </c>
      <c r="C12" s="178">
        <f>SUMIF('106-1各系指導老師所屬社群與心得統計'!B:B,B12,'106-1各系指導老師所屬社群與心得統計'!D:D)</f>
        <v>29</v>
      </c>
      <c r="D12" s="178">
        <f>SUMIF('106-1各系指導老師所屬社群與心得統計'!B:B,B12,'106-1各系指導老師所屬社群與心得統計'!E:E)</f>
        <v>84</v>
      </c>
    </row>
    <row r="13" spans="1:4" ht="15.75" customHeight="1">
      <c r="A13" s="184"/>
      <c r="B13" s="179" t="s">
        <v>214</v>
      </c>
      <c r="C13" s="178">
        <f>SUMIF('106-1各系指導老師所屬社群與心得統計'!B:B,B13,'106-1各系指導老師所屬社群與心得統計'!D:D)</f>
        <v>14</v>
      </c>
      <c r="D13" s="178">
        <f>SUMIF('106-1各系指導老師所屬社群與心得統計'!B:B,B13,'106-1各系指導老師所屬社群與心得統計'!E:E)</f>
        <v>0</v>
      </c>
    </row>
    <row r="14" spans="1:4" ht="15.75" customHeight="1">
      <c r="A14" s="180"/>
      <c r="B14" s="182" t="s">
        <v>271</v>
      </c>
      <c r="C14" s="181">
        <f>SUM(C9:C13)</f>
        <v>150</v>
      </c>
      <c r="D14" s="181">
        <f>SUM(D9:D13)</f>
        <v>505</v>
      </c>
    </row>
    <row r="15" spans="1:4" ht="15.75" customHeight="1">
      <c r="A15" s="185" t="s">
        <v>212</v>
      </c>
      <c r="B15" s="179" t="s">
        <v>260</v>
      </c>
      <c r="C15" s="178">
        <f>SUMIF('106-1各系指導老師所屬社群與心得統計'!B:B,B15,'106-1各系指導老師所屬社群與心得統計'!D:D)</f>
        <v>89</v>
      </c>
      <c r="D15" s="178">
        <f>SUMIF('106-1各系指導老師所屬社群與心得統計'!B:B,B15,'106-1各系指導老師所屬社群與心得統計'!E:E)</f>
        <v>218</v>
      </c>
    </row>
    <row r="16" spans="1:4" ht="15.75" customHeight="1">
      <c r="A16" s="184"/>
      <c r="B16" s="179" t="s">
        <v>259</v>
      </c>
      <c r="C16" s="178">
        <f>SUMIF('106-1各系指導老師所屬社群與心得統計'!B:B,B16,'106-1各系指導老師所屬社群與心得統計'!D:D)</f>
        <v>4</v>
      </c>
      <c r="D16" s="178">
        <f>SUMIF('106-1各系指導老師所屬社群與心得統計'!B:B,B16,'106-1各系指導老師所屬社群與心得統計'!E:E)</f>
        <v>3</v>
      </c>
    </row>
    <row r="17" spans="1:4" ht="15.75" customHeight="1">
      <c r="A17" s="184"/>
      <c r="B17" s="179" t="s">
        <v>240</v>
      </c>
      <c r="C17" s="178">
        <f>SUMIF('106-1各系指導老師所屬社群與心得統計'!B:B,B17,'106-1各系指導老師所屬社群與心得統計'!D:D)</f>
        <v>43</v>
      </c>
      <c r="D17" s="178">
        <f>SUMIF('106-1各系指導老師所屬社群與心得統計'!B:B,B17,'106-1各系指導老師所屬社群與心得統計'!E:E)</f>
        <v>115</v>
      </c>
    </row>
    <row r="18" spans="1:4" ht="15.75" customHeight="1">
      <c r="A18" s="184"/>
      <c r="B18" s="179" t="s">
        <v>211</v>
      </c>
      <c r="C18" s="178">
        <f>SUMIF('106-1各系指導老師所屬社群與心得統計'!B:B,B18,'106-1各系指導老師所屬社群與心得統計'!D:D)</f>
        <v>134</v>
      </c>
      <c r="D18" s="178">
        <f>SUMIF('106-1各系指導老師所屬社群與心得統計'!B:B,B18,'106-1各系指導老師所屬社群與心得統計'!E:E)</f>
        <v>484</v>
      </c>
    </row>
    <row r="19" spans="1:4" ht="15.75" customHeight="1">
      <c r="A19" s="184"/>
      <c r="B19" s="179" t="s">
        <v>241</v>
      </c>
      <c r="C19" s="178">
        <f>SUMIF('106-1各系指導老師所屬社群與心得統計'!B:B,B19,'106-1各系指導老師所屬社群與心得統計'!D:D)</f>
        <v>24</v>
      </c>
      <c r="D19" s="178">
        <f>SUMIF('106-1各系指導老師所屬社群與心得統計'!B:B,B19,'106-1各系指導老師所屬社群與心得統計'!E:E)</f>
        <v>3</v>
      </c>
    </row>
    <row r="20" spans="1:4" ht="15.75" customHeight="1">
      <c r="A20" s="180"/>
      <c r="B20" s="182" t="s">
        <v>271</v>
      </c>
      <c r="C20" s="181">
        <f>SUM(C15:C19)</f>
        <v>294</v>
      </c>
      <c r="D20" s="181">
        <f>SUM(D15:D19)</f>
        <v>823</v>
      </c>
    </row>
    <row r="21" spans="1:4" ht="15.75" customHeight="1">
      <c r="A21" s="185" t="s">
        <v>86</v>
      </c>
      <c r="B21" s="179" t="s">
        <v>210</v>
      </c>
      <c r="C21" s="178">
        <f>SUMIF('106-1各系指導老師所屬社群與心得統計'!B:B,B21,'106-1各系指導老師所屬社群與心得統計'!D:D)</f>
        <v>56</v>
      </c>
      <c r="D21" s="178">
        <f>SUMIF('106-1各系指導老師所屬社群與心得統計'!B:B,B21,'106-1各系指導老師所屬社群與心得統計'!E:E)</f>
        <v>200</v>
      </c>
    </row>
    <row r="22" spans="1:4" ht="15.75" customHeight="1">
      <c r="A22" s="184"/>
      <c r="B22" s="179" t="s">
        <v>197</v>
      </c>
      <c r="C22" s="178">
        <f>SUMIF('106-1各系指導老師所屬社群與心得統計'!B:B,B22,'106-1各系指導老師所屬社群與心得統計'!D:D)</f>
        <v>109</v>
      </c>
      <c r="D22" s="178">
        <f>SUMIF('106-1各系指導老師所屬社群與心得統計'!B:B,B22,'106-1各系指導老師所屬社群與心得統計'!E:E)</f>
        <v>1462</v>
      </c>
    </row>
    <row r="23" spans="1:4" ht="15.75" customHeight="1">
      <c r="A23" s="184"/>
      <c r="B23" s="179" t="s">
        <v>237</v>
      </c>
      <c r="C23" s="178">
        <f>SUMIF('106-1各系指導老師所屬社群與心得統計'!B:B,B23,'106-1各系指導老師所屬社群與心得統計'!D:D)</f>
        <v>82</v>
      </c>
      <c r="D23" s="178">
        <f>SUMIF('106-1各系指導老師所屬社群與心得統計'!B:B,B23,'106-1各系指導老師所屬社群與心得統計'!E:E)</f>
        <v>202</v>
      </c>
    </row>
    <row r="24" spans="1:4" ht="15.75" customHeight="1">
      <c r="A24" s="184"/>
      <c r="B24" s="179" t="s">
        <v>196</v>
      </c>
      <c r="C24" s="178">
        <f>SUMIF('106-1各系指導老師所屬社群與心得統計'!B:B,B24,'106-1各系指導老師所屬社群與心得統計'!D:D)</f>
        <v>161</v>
      </c>
      <c r="D24" s="178">
        <f>SUMIF('106-1各系指導老師所屬社群與心得統計'!B:B,B24,'106-1各系指導老師所屬社群與心得統計'!E:E)</f>
        <v>1075</v>
      </c>
    </row>
    <row r="25" spans="1:4" ht="15.75" customHeight="1">
      <c r="A25" s="184"/>
      <c r="B25" s="179" t="s">
        <v>306</v>
      </c>
      <c r="C25" s="178">
        <f>SUMIF('106-1各系指導老師所屬社群與心得統計'!B:B,B25,'106-1各系指導老師所屬社群與心得統計'!D:D)</f>
        <v>23</v>
      </c>
      <c r="D25" s="178">
        <f>SUMIF('106-1各系指導老師所屬社群與心得統計'!B:B,B25,'106-1各系指導老師所屬社群與心得統計'!E:E)</f>
        <v>105</v>
      </c>
    </row>
    <row r="26" spans="1:4" ht="15.75" customHeight="1">
      <c r="A26" s="180"/>
      <c r="B26" s="182" t="s">
        <v>271</v>
      </c>
      <c r="C26" s="181">
        <f>SUM(C21:C25)</f>
        <v>431</v>
      </c>
      <c r="D26" s="181">
        <f>SUM(D21:D25)</f>
        <v>3044</v>
      </c>
    </row>
    <row r="27" spans="1:4" ht="1.5" customHeight="1">
      <c r="A27" s="185" t="s">
        <v>194</v>
      </c>
      <c r="B27" s="179" t="s">
        <v>193</v>
      </c>
      <c r="C27" s="178">
        <f>SUMIF('106-1各系指導老師所屬社群與心得統計'!B:B,B27,'106-1各系指導老師所屬社群與心得統計'!D:D)</f>
        <v>107</v>
      </c>
      <c r="D27" s="178">
        <f>SUMIF('106-1各系指導老師所屬社群與心得統計'!B:B,B27,'106-1各系指導老師所屬社群與心得統計'!E:E)</f>
        <v>331</v>
      </c>
    </row>
    <row r="28" spans="1:4" ht="1.5" customHeight="1">
      <c r="A28" s="184"/>
      <c r="B28" s="179" t="s">
        <v>254</v>
      </c>
      <c r="C28" s="178">
        <f>SUMIF('106-1各系指導老師所屬社群與心得統計'!B:B,B28,'106-1各系指導老師所屬社群與心得統計'!D:D)</f>
        <v>126</v>
      </c>
      <c r="D28" s="178">
        <f>SUMIF('106-1各系指導老師所屬社群與心得統計'!B:B,B28,'106-1各系指導老師所屬社群與心得統計'!E:E)</f>
        <v>620</v>
      </c>
    </row>
    <row r="29" spans="1:4" ht="15.75" customHeight="1">
      <c r="A29" s="184"/>
      <c r="B29" s="179" t="s">
        <v>189</v>
      </c>
      <c r="C29" s="178">
        <f>SUMIF('106-1各系指導老師所屬社群與心得統計'!B:B,B29,'106-1各系指導老師所屬社群與心得統計'!D:D)</f>
        <v>138</v>
      </c>
      <c r="D29" s="178">
        <f>SUMIF('106-1各系指導老師所屬社群與心得統計'!B:B,B29,'106-1各系指導老師所屬社群與心得統計'!E:E)</f>
        <v>965</v>
      </c>
    </row>
    <row r="30" spans="1:4" ht="15.75" customHeight="1">
      <c r="A30" s="184"/>
      <c r="B30" s="179" t="s">
        <v>186</v>
      </c>
      <c r="C30" s="178">
        <f>SUMIF('106-1各系指導老師所屬社群與心得統計'!B:B,B30,'106-1各系指導老師所屬社群與心得統計'!D:D)</f>
        <v>22</v>
      </c>
      <c r="D30" s="178">
        <f>SUMIF('106-1各系指導老師所屬社群與心得統計'!B:B,B30,'106-1各系指導老師所屬社群與心得統計'!E:E)</f>
        <v>57</v>
      </c>
    </row>
    <row r="31" spans="1:4" ht="15.75" customHeight="1">
      <c r="A31" s="184"/>
      <c r="B31" s="179" t="s">
        <v>252</v>
      </c>
      <c r="C31" s="178">
        <f>SUMIF('106-1各系指導老師所屬社群與心得統計'!B:B,B31,'106-1各系指導老師所屬社群與心得統計'!D:D)</f>
        <v>147</v>
      </c>
      <c r="D31" s="178">
        <f>SUMIF('106-1各系指導老師所屬社群與心得統計'!B:B,B31,'106-1各系指導老師所屬社群與心得統計'!E:E)</f>
        <v>479</v>
      </c>
    </row>
    <row r="32" spans="1:4" ht="15.75" customHeight="1">
      <c r="A32" s="184"/>
      <c r="B32" s="179" t="s">
        <v>235</v>
      </c>
      <c r="C32" s="178">
        <f>SUMIF('106-1各系指導老師所屬社群與心得統計'!B:B,B32,'106-1各系指導老師所屬社群與心得統計'!D:D)</f>
        <v>35</v>
      </c>
      <c r="D32" s="178">
        <f>SUMIF('106-1各系指導老師所屬社群與心得統計'!B:B,B32,'106-1各系指導老師所屬社群與心得統計'!E:E)</f>
        <v>113</v>
      </c>
    </row>
    <row r="33" spans="1:4" ht="15.75" customHeight="1">
      <c r="A33" s="184"/>
      <c r="B33" s="179" t="s">
        <v>184</v>
      </c>
      <c r="C33" s="178">
        <f>SUMIF('106-1各系指導老師所屬社群與心得統計'!B:B,B33,'106-1各系指導老師所屬社群與心得統計'!D:D)</f>
        <v>35</v>
      </c>
      <c r="D33" s="178">
        <f>SUMIF('106-1各系指導老師所屬社群與心得統計'!B:B,B33,'106-1各系指導老師所屬社群與心得統計'!E:E)</f>
        <v>146</v>
      </c>
    </row>
    <row r="34" spans="1:4" ht="15.75" customHeight="1">
      <c r="A34" s="184"/>
      <c r="B34" s="179" t="s">
        <v>177</v>
      </c>
      <c r="C34" s="178">
        <f>SUMIF('106-1各系指導老師所屬社群與心得統計'!B:B,B34,'106-1各系指導老師所屬社群與心得統計'!D:D)</f>
        <v>150</v>
      </c>
      <c r="D34" s="178">
        <f>SUMIF('106-1各系指導老師所屬社群與心得統計'!B:B,B34,'106-1各系指導老師所屬社群與心得統計'!E:E)</f>
        <v>1258</v>
      </c>
    </row>
    <row r="35" spans="1:4" ht="16.5">
      <c r="A35" s="184"/>
      <c r="B35" s="193" t="s">
        <v>251</v>
      </c>
      <c r="C35" s="178">
        <f>SUMIF('106-1各系指導老師所屬社群與心得統計'!B:B,B35,'106-1各系指導老師所屬社群與心得統計'!D:D)</f>
        <v>46</v>
      </c>
      <c r="D35" s="178">
        <f>SUMIF('106-1各系指導老師所屬社群與心得統計'!B:B,B35,'106-1各系指導老師所屬社群與心得統計'!E:E)</f>
        <v>143</v>
      </c>
    </row>
    <row r="36" spans="1:4" ht="15.75" customHeight="1">
      <c r="A36" s="180"/>
      <c r="B36" s="182" t="s">
        <v>271</v>
      </c>
      <c r="C36" s="181">
        <f>SUM(C27:C35)</f>
        <v>806</v>
      </c>
      <c r="D36" s="181">
        <f>SUM(D27:D35)</f>
        <v>4112</v>
      </c>
    </row>
    <row r="37" spans="1:4" ht="15.75" customHeight="1">
      <c r="A37" s="180" t="s">
        <v>126</v>
      </c>
      <c r="B37" s="179"/>
      <c r="C37" s="178">
        <f>SUM(C3:C36)-C36-C20-C26-C6-C14-C8</f>
        <v>1814</v>
      </c>
      <c r="D37" s="178">
        <f>SUM(D3:D36)-D36-D20-D26-D6-D14-D8</f>
        <v>9312</v>
      </c>
    </row>
    <row r="38" spans="1:4" ht="15.75" customHeight="1">
      <c r="A38" s="177"/>
      <c r="C38" s="176"/>
      <c r="D38" s="176"/>
    </row>
    <row r="39" spans="1:4" ht="15.75" customHeight="1"/>
    <row r="40" spans="1:4" ht="15.75" customHeight="1"/>
    <row r="41" spans="1:4" ht="15.75" customHeight="1"/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5">
    <mergeCell ref="A3:A5"/>
    <mergeCell ref="A15:A19"/>
    <mergeCell ref="A9:A13"/>
    <mergeCell ref="A21:A25"/>
    <mergeCell ref="A27:A3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8"/>
  <sheetViews>
    <sheetView topLeftCell="A49" workbookViewId="0">
      <selection activeCell="F8" sqref="F8"/>
    </sheetView>
  </sheetViews>
  <sheetFormatPr defaultRowHeight="16.5"/>
  <cols>
    <col min="1" max="1" width="41.5" style="29" customWidth="1"/>
    <col min="2" max="2" width="16.5" style="24" customWidth="1"/>
    <col min="3" max="3" width="25.75" style="24" customWidth="1"/>
  </cols>
  <sheetData>
    <row r="1" spans="1:23">
      <c r="A1" s="38" t="s">
        <v>174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17" t="s">
        <v>0</v>
      </c>
      <c r="B2" s="18" t="s">
        <v>1</v>
      </c>
      <c r="C2" s="19" t="s">
        <v>172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25" t="s">
        <v>65</v>
      </c>
      <c r="B3" s="20">
        <v>132</v>
      </c>
      <c r="C3" s="20"/>
    </row>
    <row r="4" spans="1:23">
      <c r="A4" s="26" t="s">
        <v>66</v>
      </c>
      <c r="B4" s="21">
        <v>14</v>
      </c>
      <c r="C4" s="21"/>
    </row>
    <row r="5" spans="1:23">
      <c r="A5" s="27" t="s">
        <v>68</v>
      </c>
      <c r="B5" s="22">
        <v>14</v>
      </c>
      <c r="C5" s="23">
        <v>70</v>
      </c>
    </row>
    <row r="6" spans="1:23">
      <c r="A6" s="26" t="s">
        <v>69</v>
      </c>
      <c r="B6" s="21">
        <v>118</v>
      </c>
      <c r="C6" s="21"/>
    </row>
    <row r="7" spans="1:23">
      <c r="A7" s="27" t="s">
        <v>70</v>
      </c>
      <c r="B7" s="22">
        <v>20</v>
      </c>
      <c r="C7" s="23">
        <v>362</v>
      </c>
    </row>
    <row r="8" spans="1:23">
      <c r="A8" s="27" t="s">
        <v>71</v>
      </c>
      <c r="B8" s="22">
        <v>10</v>
      </c>
      <c r="C8" s="23">
        <v>146</v>
      </c>
    </row>
    <row r="9" spans="1:23">
      <c r="A9" s="27" t="s">
        <v>72</v>
      </c>
      <c r="B9" s="22">
        <v>42</v>
      </c>
      <c r="C9" s="23">
        <v>761</v>
      </c>
    </row>
    <row r="10" spans="1:23">
      <c r="A10" s="27" t="s">
        <v>73</v>
      </c>
      <c r="B10" s="22">
        <v>25</v>
      </c>
      <c r="C10" s="23">
        <v>530</v>
      </c>
    </row>
    <row r="11" spans="1:23">
      <c r="A11" s="27" t="s">
        <v>74</v>
      </c>
      <c r="B11" s="22">
        <v>12</v>
      </c>
      <c r="C11" s="23">
        <v>357</v>
      </c>
    </row>
    <row r="12" spans="1:23">
      <c r="A12" s="27" t="s">
        <v>75</v>
      </c>
      <c r="B12" s="22">
        <v>9</v>
      </c>
      <c r="C12" s="23">
        <v>315</v>
      </c>
    </row>
    <row r="13" spans="1:23">
      <c r="A13" s="25" t="s">
        <v>76</v>
      </c>
      <c r="B13" s="20">
        <v>62</v>
      </c>
      <c r="C13" s="20"/>
    </row>
    <row r="14" spans="1:23">
      <c r="A14" s="26" t="s">
        <v>77</v>
      </c>
      <c r="B14" s="21">
        <v>52</v>
      </c>
      <c r="C14" s="21"/>
    </row>
    <row r="15" spans="1:23">
      <c r="A15" s="27" t="s">
        <v>78</v>
      </c>
      <c r="B15" s="22">
        <v>28</v>
      </c>
      <c r="C15" s="23">
        <v>292</v>
      </c>
    </row>
    <row r="16" spans="1:23">
      <c r="A16" s="27" t="s">
        <v>79</v>
      </c>
      <c r="B16" s="22">
        <v>24</v>
      </c>
      <c r="C16" s="23">
        <v>805</v>
      </c>
    </row>
    <row r="17" spans="1:3">
      <c r="A17" s="35" t="s">
        <v>171</v>
      </c>
      <c r="B17" s="21">
        <v>10</v>
      </c>
      <c r="C17" s="36"/>
    </row>
    <row r="18" spans="1:3">
      <c r="A18" t="s">
        <v>168</v>
      </c>
      <c r="B18" s="22">
        <v>10</v>
      </c>
      <c r="C18" s="23">
        <v>108</v>
      </c>
    </row>
    <row r="19" spans="1:3">
      <c r="A19" s="25" t="s">
        <v>80</v>
      </c>
      <c r="B19" s="20">
        <v>43</v>
      </c>
      <c r="C19" s="20"/>
    </row>
    <row r="20" spans="1:3">
      <c r="A20" s="26" t="s">
        <v>81</v>
      </c>
      <c r="B20" s="21">
        <v>2</v>
      </c>
      <c r="C20" s="21"/>
    </row>
    <row r="21" spans="1:3">
      <c r="A21" s="27" t="s">
        <v>82</v>
      </c>
      <c r="B21" s="22">
        <v>2</v>
      </c>
      <c r="C21" s="23">
        <v>5</v>
      </c>
    </row>
    <row r="22" spans="1:3">
      <c r="A22" s="26" t="s">
        <v>83</v>
      </c>
      <c r="B22" s="21">
        <v>41</v>
      </c>
      <c r="C22" s="21"/>
    </row>
    <row r="23" spans="1:3">
      <c r="A23" s="27" t="s">
        <v>84</v>
      </c>
      <c r="B23" s="22">
        <v>13</v>
      </c>
      <c r="C23" s="23">
        <v>505</v>
      </c>
    </row>
    <row r="24" spans="1:3">
      <c r="A24" s="27" t="s">
        <v>85</v>
      </c>
      <c r="B24" s="22">
        <v>28</v>
      </c>
      <c r="C24" s="23">
        <v>342</v>
      </c>
    </row>
    <row r="25" spans="1:3">
      <c r="A25" s="25" t="s">
        <v>86</v>
      </c>
      <c r="B25" s="20">
        <v>171</v>
      </c>
      <c r="C25" s="20"/>
    </row>
    <row r="26" spans="1:3">
      <c r="A26" s="26" t="s">
        <v>87</v>
      </c>
      <c r="B26" s="21">
        <v>69</v>
      </c>
      <c r="C26" s="21"/>
    </row>
    <row r="27" spans="1:3">
      <c r="A27" s="27" t="s">
        <v>88</v>
      </c>
      <c r="B27" s="22">
        <v>38</v>
      </c>
      <c r="C27" s="23">
        <v>1369</v>
      </c>
    </row>
    <row r="28" spans="1:3">
      <c r="A28" s="27" t="s">
        <v>89</v>
      </c>
      <c r="B28" s="22">
        <v>31</v>
      </c>
      <c r="C28" s="23">
        <v>392</v>
      </c>
    </row>
    <row r="29" spans="1:3">
      <c r="A29" s="26" t="s">
        <v>90</v>
      </c>
      <c r="B29" s="21">
        <v>102</v>
      </c>
      <c r="C29" s="21"/>
    </row>
    <row r="30" spans="1:3">
      <c r="A30" s="27" t="s">
        <v>91</v>
      </c>
      <c r="B30" s="22">
        <v>16</v>
      </c>
      <c r="C30" s="23">
        <v>552</v>
      </c>
    </row>
    <row r="31" spans="1:3">
      <c r="A31" s="27" t="s">
        <v>92</v>
      </c>
      <c r="B31" s="22">
        <v>62</v>
      </c>
      <c r="C31" s="23">
        <v>845</v>
      </c>
    </row>
    <row r="32" spans="1:3">
      <c r="A32" s="27" t="s">
        <v>93</v>
      </c>
      <c r="B32" s="22">
        <v>24</v>
      </c>
      <c r="C32" s="23">
        <v>272</v>
      </c>
    </row>
    <row r="33" spans="1:3">
      <c r="A33" s="25" t="s">
        <v>94</v>
      </c>
      <c r="B33" s="20">
        <v>133</v>
      </c>
      <c r="C33" s="20"/>
    </row>
    <row r="34" spans="1:3">
      <c r="A34" s="26" t="s">
        <v>95</v>
      </c>
      <c r="B34" s="21">
        <v>18</v>
      </c>
      <c r="C34" s="21"/>
    </row>
    <row r="35" spans="1:3">
      <c r="A35" s="27" t="s">
        <v>96</v>
      </c>
      <c r="B35" s="22">
        <v>18</v>
      </c>
      <c r="C35" s="23">
        <v>461</v>
      </c>
    </row>
    <row r="36" spans="1:3">
      <c r="A36" s="26" t="s">
        <v>97</v>
      </c>
      <c r="B36" s="21">
        <v>5</v>
      </c>
      <c r="C36" s="21"/>
    </row>
    <row r="37" spans="1:3">
      <c r="A37" s="27" t="s">
        <v>98</v>
      </c>
      <c r="B37" s="22">
        <v>5</v>
      </c>
      <c r="C37" s="23">
        <v>41</v>
      </c>
    </row>
    <row r="38" spans="1:3">
      <c r="A38" s="26" t="s">
        <v>99</v>
      </c>
      <c r="B38" s="21">
        <v>38</v>
      </c>
      <c r="C38" s="21"/>
    </row>
    <row r="39" spans="1:3">
      <c r="A39" s="27" t="s">
        <v>100</v>
      </c>
      <c r="B39" s="22">
        <v>16</v>
      </c>
      <c r="C39" s="23">
        <v>472</v>
      </c>
    </row>
    <row r="40" spans="1:3">
      <c r="A40" s="27" t="s">
        <v>101</v>
      </c>
      <c r="B40" s="22">
        <v>22</v>
      </c>
      <c r="C40" s="23">
        <v>240</v>
      </c>
    </row>
    <row r="41" spans="1:3">
      <c r="A41" s="26" t="s">
        <v>102</v>
      </c>
      <c r="B41" s="21">
        <v>8</v>
      </c>
      <c r="C41" s="21"/>
    </row>
    <row r="42" spans="1:3">
      <c r="A42" s="27" t="s">
        <v>103</v>
      </c>
      <c r="B42" s="22">
        <v>8</v>
      </c>
      <c r="C42" s="23">
        <v>225</v>
      </c>
    </row>
    <row r="43" spans="1:3">
      <c r="A43" s="26" t="s">
        <v>104</v>
      </c>
      <c r="B43" s="21">
        <v>64</v>
      </c>
      <c r="C43" s="21"/>
    </row>
    <row r="44" spans="1:3">
      <c r="A44" s="27" t="s">
        <v>105</v>
      </c>
      <c r="B44" s="22">
        <v>12</v>
      </c>
      <c r="C44" s="23">
        <v>35</v>
      </c>
    </row>
    <row r="45" spans="1:3">
      <c r="A45" s="27" t="s">
        <v>106</v>
      </c>
      <c r="B45" s="22">
        <v>24</v>
      </c>
      <c r="C45" s="23">
        <v>776</v>
      </c>
    </row>
    <row r="46" spans="1:3">
      <c r="A46" s="27" t="s">
        <v>107</v>
      </c>
      <c r="B46" s="22">
        <v>21</v>
      </c>
      <c r="C46" s="23">
        <v>330</v>
      </c>
    </row>
    <row r="47" spans="1:3">
      <c r="A47" s="27" t="s">
        <v>113</v>
      </c>
      <c r="B47" s="22">
        <v>7</v>
      </c>
      <c r="C47" s="23">
        <v>160</v>
      </c>
    </row>
    <row r="48" spans="1:3">
      <c r="A48" s="25" t="s">
        <v>109</v>
      </c>
      <c r="B48" s="20">
        <v>116</v>
      </c>
      <c r="C48" s="20"/>
    </row>
    <row r="49" spans="1:3">
      <c r="A49" s="26" t="s">
        <v>110</v>
      </c>
      <c r="B49" s="21">
        <v>23</v>
      </c>
      <c r="C49" s="21"/>
    </row>
    <row r="50" spans="1:3">
      <c r="A50" s="27" t="s">
        <v>111</v>
      </c>
      <c r="B50" s="22">
        <v>7</v>
      </c>
      <c r="C50" s="23">
        <v>122</v>
      </c>
    </row>
    <row r="51" spans="1:3">
      <c r="A51" s="27" t="s">
        <v>112</v>
      </c>
      <c r="B51" s="22">
        <v>3</v>
      </c>
      <c r="C51" s="23">
        <v>176</v>
      </c>
    </row>
    <row r="52" spans="1:3">
      <c r="A52" s="27" t="s">
        <v>114</v>
      </c>
      <c r="B52" s="22">
        <v>8</v>
      </c>
      <c r="C52" s="23">
        <v>273</v>
      </c>
    </row>
    <row r="53" spans="1:3">
      <c r="A53" s="27" t="s">
        <v>115</v>
      </c>
      <c r="B53" s="22">
        <v>5</v>
      </c>
      <c r="C53" s="23">
        <v>85</v>
      </c>
    </row>
    <row r="54" spans="1:3">
      <c r="A54" s="26" t="s">
        <v>116</v>
      </c>
      <c r="B54" s="21">
        <v>93</v>
      </c>
      <c r="C54" s="21"/>
    </row>
    <row r="55" spans="1:3">
      <c r="A55" s="27" t="s">
        <v>117</v>
      </c>
      <c r="B55" s="22">
        <v>7</v>
      </c>
      <c r="C55" s="23">
        <v>65</v>
      </c>
    </row>
    <row r="56" spans="1:3" ht="33">
      <c r="A56" s="27" t="s">
        <v>118</v>
      </c>
      <c r="B56" s="22">
        <v>4</v>
      </c>
      <c r="C56" s="23">
        <v>84</v>
      </c>
    </row>
    <row r="57" spans="1:3">
      <c r="A57" s="27" t="s">
        <v>119</v>
      </c>
      <c r="B57" s="22">
        <v>4</v>
      </c>
      <c r="C57" s="23">
        <v>30</v>
      </c>
    </row>
    <row r="58" spans="1:3">
      <c r="A58" s="27" t="s">
        <v>120</v>
      </c>
      <c r="B58" s="22">
        <v>12</v>
      </c>
      <c r="C58" s="23">
        <v>170</v>
      </c>
    </row>
    <row r="59" spans="1:3">
      <c r="A59" s="27" t="s">
        <v>121</v>
      </c>
      <c r="B59" s="22">
        <v>6</v>
      </c>
      <c r="C59" s="23">
        <v>88</v>
      </c>
    </row>
    <row r="60" spans="1:3">
      <c r="A60" s="27" t="s">
        <v>122</v>
      </c>
      <c r="B60" s="22">
        <v>19</v>
      </c>
      <c r="C60" s="23">
        <v>335</v>
      </c>
    </row>
    <row r="61" spans="1:3">
      <c r="A61" s="27" t="s">
        <v>123</v>
      </c>
      <c r="B61" s="22">
        <v>4</v>
      </c>
      <c r="C61" s="23">
        <v>15</v>
      </c>
    </row>
    <row r="62" spans="1:3">
      <c r="A62" s="27" t="s">
        <v>124</v>
      </c>
      <c r="B62" s="22">
        <v>16</v>
      </c>
      <c r="C62" s="23">
        <v>178</v>
      </c>
    </row>
    <row r="63" spans="1:3">
      <c r="A63" s="27" t="s">
        <v>125</v>
      </c>
      <c r="B63" s="22">
        <v>10</v>
      </c>
      <c r="C63" s="23">
        <v>32</v>
      </c>
    </row>
    <row r="64" spans="1:3">
      <c r="A64" s="27" t="s">
        <v>108</v>
      </c>
      <c r="B64" s="22">
        <v>11</v>
      </c>
      <c r="C64" s="23">
        <v>154</v>
      </c>
    </row>
    <row r="65" spans="1:3">
      <c r="A65" s="4" t="s">
        <v>18</v>
      </c>
      <c r="B65" s="30">
        <v>21</v>
      </c>
      <c r="C65" s="6"/>
    </row>
    <row r="66" spans="1:3">
      <c r="A66" s="10" t="s">
        <v>19</v>
      </c>
      <c r="B66" s="31">
        <v>21</v>
      </c>
      <c r="C66" s="23">
        <v>677</v>
      </c>
    </row>
    <row r="67" spans="1:3">
      <c r="A67" s="28" t="s">
        <v>126</v>
      </c>
      <c r="B67" s="32">
        <v>678</v>
      </c>
      <c r="C67" s="32">
        <v>13252</v>
      </c>
    </row>
    <row r="68" spans="1:3">
      <c r="A68" s="37" t="s">
        <v>173</v>
      </c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8"/>
  <sheetViews>
    <sheetView workbookViewId="0">
      <pane ySplit="1" topLeftCell="A2" activePane="bottomLeft" state="frozen"/>
      <selection pane="bottomLeft" activeCell="C68" sqref="C68"/>
    </sheetView>
  </sheetViews>
  <sheetFormatPr defaultRowHeight="16.5"/>
  <cols>
    <col min="1" max="1" width="12.75" style="24" customWidth="1"/>
    <col min="2" max="2" width="21.5" style="24" customWidth="1"/>
  </cols>
  <sheetData>
    <row r="1" spans="1:2">
      <c r="A1" s="34" t="s">
        <v>167</v>
      </c>
      <c r="B1" s="34" t="s">
        <v>170</v>
      </c>
    </row>
    <row r="2" spans="1:2">
      <c r="A2" s="23" t="s">
        <v>140</v>
      </c>
      <c r="B2" s="33">
        <v>19</v>
      </c>
    </row>
    <row r="3" spans="1:2">
      <c r="A3" s="23" t="s">
        <v>153</v>
      </c>
      <c r="B3" s="33">
        <v>10</v>
      </c>
    </row>
    <row r="4" spans="1:2">
      <c r="A4" s="23" t="s">
        <v>158</v>
      </c>
      <c r="B4" s="33">
        <v>2</v>
      </c>
    </row>
    <row r="5" spans="1:2">
      <c r="A5" s="23" t="s">
        <v>91</v>
      </c>
      <c r="B5" s="33">
        <v>40</v>
      </c>
    </row>
    <row r="6" spans="1:2">
      <c r="A6" s="23" t="s">
        <v>127</v>
      </c>
      <c r="B6" s="33">
        <v>7</v>
      </c>
    </row>
    <row r="7" spans="1:2">
      <c r="A7" s="23" t="s">
        <v>67</v>
      </c>
      <c r="B7" s="33">
        <v>45</v>
      </c>
    </row>
    <row r="8" spans="1:2">
      <c r="A8" s="23" t="s">
        <v>136</v>
      </c>
      <c r="B8" s="33">
        <v>20</v>
      </c>
    </row>
    <row r="9" spans="1:2">
      <c r="A9" s="23" t="s">
        <v>169</v>
      </c>
      <c r="B9" s="23">
        <v>10</v>
      </c>
    </row>
    <row r="10" spans="1:2">
      <c r="A10" s="23" t="s">
        <v>68</v>
      </c>
      <c r="B10" s="33">
        <v>32</v>
      </c>
    </row>
    <row r="11" spans="1:2">
      <c r="A11" s="23" t="s">
        <v>138</v>
      </c>
      <c r="B11" s="33">
        <v>6</v>
      </c>
    </row>
    <row r="12" spans="1:2">
      <c r="A12" s="23" t="s">
        <v>84</v>
      </c>
      <c r="B12" s="33">
        <v>26</v>
      </c>
    </row>
    <row r="13" spans="1:2">
      <c r="A13" s="23" t="s">
        <v>88</v>
      </c>
      <c r="B13" s="33">
        <v>38</v>
      </c>
    </row>
    <row r="14" spans="1:2">
      <c r="A14" s="23" t="s">
        <v>146</v>
      </c>
      <c r="B14" s="33">
        <v>5</v>
      </c>
    </row>
    <row r="15" spans="1:2">
      <c r="A15" s="23" t="s">
        <v>159</v>
      </c>
      <c r="B15" s="33">
        <v>16</v>
      </c>
    </row>
    <row r="16" spans="1:2">
      <c r="A16" s="23" t="s">
        <v>129</v>
      </c>
      <c r="B16" s="33">
        <v>14</v>
      </c>
    </row>
    <row r="17" spans="1:2">
      <c r="A17" s="23" t="s">
        <v>154</v>
      </c>
      <c r="B17" s="33">
        <v>10</v>
      </c>
    </row>
    <row r="18" spans="1:2">
      <c r="A18" s="23" t="s">
        <v>160</v>
      </c>
      <c r="B18" s="33">
        <v>10</v>
      </c>
    </row>
    <row r="19" spans="1:2">
      <c r="A19" s="23" t="s">
        <v>161</v>
      </c>
      <c r="B19" s="33">
        <v>18</v>
      </c>
    </row>
    <row r="20" spans="1:2">
      <c r="A20" s="23" t="s">
        <v>162</v>
      </c>
      <c r="B20" s="33">
        <v>7</v>
      </c>
    </row>
    <row r="21" spans="1:2">
      <c r="A21" s="23" t="s">
        <v>131</v>
      </c>
      <c r="B21" s="33">
        <v>3</v>
      </c>
    </row>
    <row r="22" spans="1:2">
      <c r="A22" s="23" t="s">
        <v>137</v>
      </c>
      <c r="B22" s="33">
        <v>4</v>
      </c>
    </row>
    <row r="23" spans="1:2">
      <c r="A23" s="23" t="s">
        <v>120</v>
      </c>
      <c r="B23" s="33">
        <v>32</v>
      </c>
    </row>
    <row r="24" spans="1:2">
      <c r="A24" s="23" t="s">
        <v>99</v>
      </c>
      <c r="B24" s="33">
        <v>38</v>
      </c>
    </row>
    <row r="25" spans="1:2">
      <c r="A25" s="23" t="s">
        <v>70</v>
      </c>
      <c r="B25" s="33">
        <v>52</v>
      </c>
    </row>
    <row r="26" spans="1:2">
      <c r="A26" s="23" t="s">
        <v>113</v>
      </c>
      <c r="B26" s="33">
        <v>28</v>
      </c>
    </row>
    <row r="27" spans="1:2">
      <c r="A27" s="23" t="s">
        <v>105</v>
      </c>
      <c r="B27" s="33">
        <v>12</v>
      </c>
    </row>
    <row r="28" spans="1:2">
      <c r="A28" s="23" t="s">
        <v>139</v>
      </c>
      <c r="B28" s="33">
        <v>29</v>
      </c>
    </row>
    <row r="29" spans="1:2">
      <c r="A29" s="23" t="s">
        <v>82</v>
      </c>
      <c r="B29" s="33">
        <v>5</v>
      </c>
    </row>
    <row r="30" spans="1:2">
      <c r="A30" s="23" t="s">
        <v>145</v>
      </c>
      <c r="B30" s="33">
        <v>5</v>
      </c>
    </row>
    <row r="31" spans="1:2">
      <c r="A31" s="23" t="s">
        <v>106</v>
      </c>
      <c r="B31" s="33">
        <v>81</v>
      </c>
    </row>
    <row r="32" spans="1:2">
      <c r="A32" s="23" t="s">
        <v>163</v>
      </c>
      <c r="B32" s="33">
        <v>2</v>
      </c>
    </row>
    <row r="33" spans="1:2">
      <c r="A33" s="23" t="s">
        <v>151</v>
      </c>
      <c r="B33" s="33">
        <v>22</v>
      </c>
    </row>
    <row r="34" spans="1:2">
      <c r="A34" s="23" t="s">
        <v>164</v>
      </c>
      <c r="B34" s="33">
        <v>29</v>
      </c>
    </row>
    <row r="35" spans="1:2">
      <c r="A35" s="23" t="s">
        <v>152</v>
      </c>
      <c r="B35" s="33">
        <v>10</v>
      </c>
    </row>
    <row r="36" spans="1:2">
      <c r="A36" s="23" t="s">
        <v>142</v>
      </c>
      <c r="B36" s="33">
        <v>16</v>
      </c>
    </row>
    <row r="37" spans="1:2">
      <c r="A37" s="23" t="s">
        <v>71</v>
      </c>
      <c r="B37" s="33">
        <v>10</v>
      </c>
    </row>
    <row r="38" spans="1:2">
      <c r="A38" s="23" t="s">
        <v>128</v>
      </c>
      <c r="B38" s="33">
        <v>42</v>
      </c>
    </row>
    <row r="39" spans="1:2">
      <c r="A39" s="23" t="s">
        <v>144</v>
      </c>
      <c r="B39" s="33">
        <v>5</v>
      </c>
    </row>
    <row r="40" spans="1:2">
      <c r="A40" s="23" t="s">
        <v>147</v>
      </c>
      <c r="B40" s="33">
        <v>4</v>
      </c>
    </row>
    <row r="41" spans="1:2">
      <c r="A41" s="23" t="s">
        <v>72</v>
      </c>
      <c r="B41" s="33">
        <v>79</v>
      </c>
    </row>
    <row r="42" spans="1:2">
      <c r="A42" s="23" t="s">
        <v>133</v>
      </c>
      <c r="B42" s="33">
        <v>42</v>
      </c>
    </row>
    <row r="43" spans="1:2">
      <c r="A43" s="23" t="s">
        <v>148</v>
      </c>
      <c r="B43" s="33">
        <v>48</v>
      </c>
    </row>
    <row r="44" spans="1:2">
      <c r="A44" s="23" t="s">
        <v>73</v>
      </c>
      <c r="B44" s="33">
        <v>55</v>
      </c>
    </row>
    <row r="45" spans="1:2">
      <c r="A45" s="23" t="s">
        <v>135</v>
      </c>
      <c r="B45" s="33">
        <v>4</v>
      </c>
    </row>
    <row r="46" spans="1:2">
      <c r="A46" s="23" t="s">
        <v>78</v>
      </c>
      <c r="B46" s="33">
        <v>28</v>
      </c>
    </row>
    <row r="47" spans="1:2">
      <c r="A47" s="23" t="s">
        <v>149</v>
      </c>
      <c r="B47" s="33">
        <v>29</v>
      </c>
    </row>
    <row r="48" spans="1:2">
      <c r="A48" s="23" t="s">
        <v>79</v>
      </c>
      <c r="B48" s="33">
        <v>44</v>
      </c>
    </row>
    <row r="49" spans="1:2">
      <c r="A49" s="23" t="s">
        <v>85</v>
      </c>
      <c r="B49" s="33">
        <v>57</v>
      </c>
    </row>
    <row r="50" spans="1:2">
      <c r="A50" s="23" t="s">
        <v>130</v>
      </c>
      <c r="B50" s="33">
        <v>49</v>
      </c>
    </row>
    <row r="51" spans="1:2">
      <c r="A51" s="23" t="s">
        <v>92</v>
      </c>
      <c r="B51" s="33">
        <v>104</v>
      </c>
    </row>
    <row r="52" spans="1:2">
      <c r="A52" s="23" t="s">
        <v>96</v>
      </c>
      <c r="B52" s="33">
        <v>18</v>
      </c>
    </row>
    <row r="53" spans="1:2">
      <c r="A53" s="23" t="s">
        <v>74</v>
      </c>
      <c r="B53" s="33">
        <v>18</v>
      </c>
    </row>
    <row r="54" spans="1:2">
      <c r="A54" s="23" t="s">
        <v>134</v>
      </c>
      <c r="B54" s="33">
        <v>36</v>
      </c>
    </row>
    <row r="55" spans="1:2">
      <c r="A55" s="23" t="s">
        <v>141</v>
      </c>
      <c r="B55" s="33">
        <v>19</v>
      </c>
    </row>
    <row r="56" spans="1:2">
      <c r="A56" s="23" t="s">
        <v>93</v>
      </c>
      <c r="B56" s="33">
        <v>53</v>
      </c>
    </row>
    <row r="57" spans="1:2">
      <c r="A57" s="23" t="s">
        <v>89</v>
      </c>
      <c r="B57" s="33">
        <v>76</v>
      </c>
    </row>
    <row r="58" spans="1:2">
      <c r="A58" s="23" t="s">
        <v>150</v>
      </c>
      <c r="B58" s="33">
        <v>10</v>
      </c>
    </row>
    <row r="59" spans="1:2">
      <c r="A59" s="23" t="s">
        <v>132</v>
      </c>
      <c r="B59" s="33">
        <v>41</v>
      </c>
    </row>
    <row r="60" spans="1:2">
      <c r="A60" s="23" t="s">
        <v>75</v>
      </c>
      <c r="B60" s="33">
        <v>29</v>
      </c>
    </row>
    <row r="61" spans="1:2">
      <c r="A61" s="23" t="s">
        <v>165</v>
      </c>
      <c r="B61" s="33">
        <v>24</v>
      </c>
    </row>
    <row r="62" spans="1:2">
      <c r="A62" s="23" t="s">
        <v>156</v>
      </c>
      <c r="B62" s="33">
        <v>5</v>
      </c>
    </row>
    <row r="63" spans="1:2">
      <c r="A63" s="23" t="s">
        <v>155</v>
      </c>
      <c r="B63" s="33">
        <v>14</v>
      </c>
    </row>
    <row r="64" spans="1:2">
      <c r="A64" s="23" t="s">
        <v>101</v>
      </c>
      <c r="B64" s="33">
        <v>87</v>
      </c>
    </row>
    <row r="65" spans="1:2">
      <c r="A65" s="23" t="s">
        <v>157</v>
      </c>
      <c r="B65" s="33">
        <v>16</v>
      </c>
    </row>
    <row r="66" spans="1:2">
      <c r="A66" s="23" t="s">
        <v>108</v>
      </c>
      <c r="B66" s="33">
        <v>76</v>
      </c>
    </row>
    <row r="67" spans="1:2">
      <c r="A67" s="23" t="s">
        <v>143</v>
      </c>
      <c r="B67" s="33">
        <v>16</v>
      </c>
    </row>
    <row r="68" spans="1:2">
      <c r="A68" s="23" t="s">
        <v>166</v>
      </c>
      <c r="B68" s="33">
        <v>10</v>
      </c>
    </row>
  </sheetData>
  <sortState xmlns:xlrd2="http://schemas.microsoft.com/office/spreadsheetml/2017/richdata2" ref="A2:B68">
    <sortCondition ref="A64"/>
  </sortState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C73C-C501-4D97-9898-6D12C4815966}">
  <sheetPr>
    <outlinePr summaryBelow="0" summaryRight="0"/>
  </sheetPr>
  <dimension ref="A1:Z996"/>
  <sheetViews>
    <sheetView workbookViewId="0">
      <selection sqref="A1:C1"/>
    </sheetView>
  </sheetViews>
  <sheetFormatPr defaultColWidth="11" defaultRowHeight="15.75" customHeight="1"/>
  <cols>
    <col min="1" max="1" width="20.625" style="41" customWidth="1"/>
    <col min="2" max="2" width="17.625" style="41" customWidth="1"/>
    <col min="3" max="16384" width="11" style="41"/>
  </cols>
  <sheetData>
    <row r="1" spans="1:26" ht="15.75" customHeight="1">
      <c r="A1" s="64" t="s">
        <v>247</v>
      </c>
      <c r="B1" s="63"/>
      <c r="C1" s="62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15.75" customHeight="1">
      <c r="A2" s="61" t="s">
        <v>227</v>
      </c>
      <c r="B2" s="61" t="s">
        <v>226</v>
      </c>
      <c r="C2" s="61" t="s">
        <v>225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5.75" customHeight="1">
      <c r="A3" s="58" t="s">
        <v>224</v>
      </c>
      <c r="B3" s="57">
        <v>89</v>
      </c>
      <c r="C3" s="57">
        <v>596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5.75" customHeight="1">
      <c r="A4" s="56" t="s">
        <v>223</v>
      </c>
      <c r="B4" s="55">
        <v>13</v>
      </c>
      <c r="C4" s="55">
        <v>43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5.75" customHeight="1">
      <c r="A5" s="53" t="s">
        <v>68</v>
      </c>
      <c r="B5" s="52">
        <v>13</v>
      </c>
      <c r="C5" s="52">
        <v>43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15.75" customHeight="1">
      <c r="A6" s="56" t="s">
        <v>222</v>
      </c>
      <c r="B6" s="55">
        <v>75</v>
      </c>
      <c r="C6" s="55">
        <v>549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15.75" customHeight="1">
      <c r="A7" s="53" t="s">
        <v>70</v>
      </c>
      <c r="B7" s="52">
        <v>15</v>
      </c>
      <c r="C7" s="52">
        <v>91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ht="15.75" customHeight="1">
      <c r="A8" s="53" t="s">
        <v>246</v>
      </c>
      <c r="B8" s="52">
        <v>10</v>
      </c>
      <c r="C8" s="52">
        <v>152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ht="15.75" customHeight="1">
      <c r="A9" s="53" t="s">
        <v>72</v>
      </c>
      <c r="B9" s="52">
        <v>40</v>
      </c>
      <c r="C9" s="52">
        <v>249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15.75" customHeight="1">
      <c r="A10" s="53" t="s">
        <v>73</v>
      </c>
      <c r="B10" s="52">
        <v>9</v>
      </c>
      <c r="C10" s="52">
        <v>27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15.75" customHeight="1">
      <c r="A11" s="53" t="s">
        <v>75</v>
      </c>
      <c r="B11" s="52">
        <v>1</v>
      </c>
      <c r="C11" s="52">
        <v>30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15.75" customHeight="1">
      <c r="A12" s="56" t="s">
        <v>245</v>
      </c>
      <c r="B12" s="55">
        <v>1</v>
      </c>
      <c r="C12" s="55">
        <v>4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15.75" customHeight="1">
      <c r="A13" s="54" t="s">
        <v>244</v>
      </c>
      <c r="B13" s="52">
        <v>1</v>
      </c>
      <c r="C13" s="52">
        <v>4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15.75" customHeight="1">
      <c r="A14" s="58" t="s">
        <v>221</v>
      </c>
      <c r="B14" s="57">
        <v>177</v>
      </c>
      <c r="C14" s="57">
        <v>785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15.75" customHeight="1">
      <c r="A15" s="56" t="s">
        <v>220</v>
      </c>
      <c r="B15" s="55">
        <v>177</v>
      </c>
      <c r="C15" s="55">
        <v>785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15.75" customHeight="1">
      <c r="A16" s="54" t="s">
        <v>78</v>
      </c>
      <c r="B16" s="52">
        <v>12</v>
      </c>
      <c r="C16" s="52">
        <v>58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15.75" customHeight="1">
      <c r="A17" s="54" t="s">
        <v>243</v>
      </c>
      <c r="B17" s="52">
        <v>63</v>
      </c>
      <c r="C17" s="52">
        <v>330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15.75" customHeight="1">
      <c r="A18" s="54" t="s">
        <v>242</v>
      </c>
      <c r="B18" s="52">
        <v>102</v>
      </c>
      <c r="C18" s="52">
        <v>397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15.75" customHeight="1">
      <c r="A19" s="58" t="s">
        <v>212</v>
      </c>
      <c r="B19" s="57">
        <v>103</v>
      </c>
      <c r="C19" s="57">
        <v>521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15.75" customHeight="1">
      <c r="A20" s="56" t="s">
        <v>211</v>
      </c>
      <c r="B20" s="55">
        <v>90</v>
      </c>
      <c r="C20" s="55">
        <v>428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ht="15.75" customHeight="1">
      <c r="A21" s="54" t="s">
        <v>84</v>
      </c>
      <c r="B21" s="52">
        <v>20</v>
      </c>
      <c r="C21" s="52">
        <v>86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15.75" customHeight="1">
      <c r="A22" s="54" t="s">
        <v>164</v>
      </c>
      <c r="B22" s="52">
        <v>13</v>
      </c>
      <c r="C22" s="52">
        <v>39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15.75" customHeight="1">
      <c r="A23" s="54" t="s">
        <v>85</v>
      </c>
      <c r="B23" s="52">
        <v>46</v>
      </c>
      <c r="C23" s="52">
        <v>235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5.75" customHeight="1">
      <c r="A24" s="54" t="s">
        <v>229</v>
      </c>
      <c r="B24" s="52">
        <v>11</v>
      </c>
      <c r="C24" s="52">
        <v>68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15.75" customHeight="1">
      <c r="A25" s="56" t="s">
        <v>241</v>
      </c>
      <c r="B25" s="55">
        <v>10</v>
      </c>
      <c r="C25" s="55">
        <v>80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15.75" customHeight="1">
      <c r="A26" s="60" t="s">
        <v>67</v>
      </c>
      <c r="B26" s="59">
        <v>10</v>
      </c>
      <c r="C26" s="59">
        <v>80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15.75" customHeight="1">
      <c r="A27" s="56" t="s">
        <v>240</v>
      </c>
      <c r="B27" s="55">
        <v>3</v>
      </c>
      <c r="C27" s="55">
        <v>13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15.75" customHeight="1">
      <c r="A28" s="54" t="s">
        <v>239</v>
      </c>
      <c r="B28" s="52">
        <v>1</v>
      </c>
      <c r="C28" s="52">
        <v>5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15.75" customHeight="1">
      <c r="A29" s="54" t="s">
        <v>82</v>
      </c>
      <c r="B29" s="52">
        <v>2</v>
      </c>
      <c r="C29" s="52">
        <v>8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5.75" customHeight="1">
      <c r="A30" s="58" t="s">
        <v>86</v>
      </c>
      <c r="B30" s="57">
        <v>112</v>
      </c>
      <c r="C30" s="57">
        <v>618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5.75" customHeight="1">
      <c r="A31" s="56" t="s">
        <v>197</v>
      </c>
      <c r="B31" s="55">
        <v>30</v>
      </c>
      <c r="C31" s="55">
        <v>231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5.75" customHeight="1">
      <c r="A32" s="53" t="s">
        <v>92</v>
      </c>
      <c r="B32" s="52">
        <v>30</v>
      </c>
      <c r="C32" s="52">
        <v>231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5.75" customHeight="1">
      <c r="A33" s="56" t="s">
        <v>196</v>
      </c>
      <c r="B33" s="55">
        <v>77</v>
      </c>
      <c r="C33" s="55">
        <v>370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5.75" customHeight="1">
      <c r="A34" s="54" t="s">
        <v>88</v>
      </c>
      <c r="B34" s="52">
        <v>36</v>
      </c>
      <c r="C34" s="52">
        <v>183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5.75" customHeight="1">
      <c r="A35" s="54" t="s">
        <v>238</v>
      </c>
      <c r="B35" s="52">
        <v>1</v>
      </c>
      <c r="C35" s="52">
        <v>3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5">
      <c r="A36" s="54" t="s">
        <v>89</v>
      </c>
      <c r="B36" s="52">
        <v>40</v>
      </c>
      <c r="C36" s="52">
        <v>184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5">
      <c r="A37" s="56" t="s">
        <v>237</v>
      </c>
      <c r="B37" s="55">
        <v>5</v>
      </c>
      <c r="C37" s="55">
        <v>17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">
      <c r="A38" s="54" t="s">
        <v>185</v>
      </c>
      <c r="B38" s="52">
        <v>5</v>
      </c>
      <c r="C38" s="52">
        <v>17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">
      <c r="A39" s="58" t="s">
        <v>194</v>
      </c>
      <c r="B39" s="57">
        <v>72</v>
      </c>
      <c r="C39" s="57">
        <v>467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">
      <c r="A40" s="56" t="s">
        <v>193</v>
      </c>
      <c r="B40" s="55">
        <v>17</v>
      </c>
      <c r="C40" s="55">
        <v>53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">
      <c r="A41" s="54" t="s">
        <v>236</v>
      </c>
      <c r="B41" s="52">
        <v>17</v>
      </c>
      <c r="C41" s="52">
        <v>53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">
      <c r="A42" s="56" t="s">
        <v>192</v>
      </c>
      <c r="B42" s="55">
        <v>16</v>
      </c>
      <c r="C42" s="55">
        <v>69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">
      <c r="A43" s="53" t="s">
        <v>146</v>
      </c>
      <c r="B43" s="52">
        <v>5</v>
      </c>
      <c r="C43" s="52">
        <v>15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">
      <c r="A44" s="53" t="s">
        <v>191</v>
      </c>
      <c r="B44" s="52">
        <v>1</v>
      </c>
      <c r="C44" s="52">
        <v>21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">
      <c r="A45" s="53" t="s">
        <v>145</v>
      </c>
      <c r="B45" s="52">
        <v>5</v>
      </c>
      <c r="C45" s="52">
        <v>17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">
      <c r="A46" s="53" t="s">
        <v>190</v>
      </c>
      <c r="B46" s="52">
        <v>5</v>
      </c>
      <c r="C46" s="52">
        <v>16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">
      <c r="A47" s="56" t="s">
        <v>189</v>
      </c>
      <c r="B47" s="55">
        <v>11</v>
      </c>
      <c r="C47" s="55">
        <v>39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">
      <c r="A48" s="54" t="s">
        <v>143</v>
      </c>
      <c r="B48" s="52">
        <v>11</v>
      </c>
      <c r="C48" s="52">
        <v>39</v>
      </c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">
      <c r="A49" s="56" t="s">
        <v>184</v>
      </c>
      <c r="B49" s="55">
        <v>13</v>
      </c>
      <c r="C49" s="55">
        <v>69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">
      <c r="A50" s="53" t="s">
        <v>182</v>
      </c>
      <c r="B50" s="52">
        <v>13</v>
      </c>
      <c r="C50" s="52">
        <v>69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">
      <c r="A51" s="56" t="s">
        <v>181</v>
      </c>
      <c r="B51" s="55">
        <v>11</v>
      </c>
      <c r="C51" s="55">
        <v>141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">
      <c r="A52" s="54" t="s">
        <v>106</v>
      </c>
      <c r="B52" s="52">
        <v>11</v>
      </c>
      <c r="C52" s="52">
        <v>141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">
      <c r="A53" s="56" t="s">
        <v>235</v>
      </c>
      <c r="B53" s="55">
        <v>4</v>
      </c>
      <c r="C53" s="55">
        <v>96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">
      <c r="A54" s="54" t="s">
        <v>234</v>
      </c>
      <c r="B54" s="52">
        <v>1</v>
      </c>
      <c r="C54" s="52">
        <v>22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">
      <c r="A55" s="54" t="s">
        <v>233</v>
      </c>
      <c r="B55" s="52">
        <v>2</v>
      </c>
      <c r="C55" s="52">
        <v>49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">
      <c r="A56" s="54" t="s">
        <v>232</v>
      </c>
      <c r="B56" s="52">
        <v>1</v>
      </c>
      <c r="C56" s="52">
        <v>25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">
      <c r="A57" s="58" t="s">
        <v>109</v>
      </c>
      <c r="B57" s="57">
        <v>80</v>
      </c>
      <c r="C57" s="57">
        <v>696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">
      <c r="A58" s="56" t="s">
        <v>179</v>
      </c>
      <c r="B58" s="55">
        <v>30</v>
      </c>
      <c r="C58" s="55">
        <v>122</v>
      </c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">
      <c r="A59" s="54" t="s">
        <v>129</v>
      </c>
      <c r="B59" s="52">
        <v>9</v>
      </c>
      <c r="C59" s="52">
        <v>36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">
      <c r="A60" s="54" t="s">
        <v>132</v>
      </c>
      <c r="B60" s="52">
        <v>12</v>
      </c>
      <c r="C60" s="52">
        <v>51</v>
      </c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">
      <c r="A61" s="54" t="s">
        <v>155</v>
      </c>
      <c r="B61" s="52">
        <v>9</v>
      </c>
      <c r="C61" s="52">
        <v>35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">
      <c r="A62" s="56" t="s">
        <v>177</v>
      </c>
      <c r="B62" s="55">
        <v>50</v>
      </c>
      <c r="C62" s="55">
        <v>574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">
      <c r="A63" s="54" t="s">
        <v>176</v>
      </c>
      <c r="B63" s="52">
        <v>4</v>
      </c>
      <c r="C63" s="52">
        <v>30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">
      <c r="A64" s="54" t="s">
        <v>191</v>
      </c>
      <c r="B64" s="52">
        <v>1</v>
      </c>
      <c r="C64" s="52">
        <v>51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">
      <c r="A65" s="54" t="s">
        <v>113</v>
      </c>
      <c r="B65" s="52">
        <v>7</v>
      </c>
      <c r="C65" s="52">
        <v>21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">
      <c r="A66" s="54" t="s">
        <v>139</v>
      </c>
      <c r="B66" s="52">
        <v>4</v>
      </c>
      <c r="C66" s="52">
        <v>107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">
      <c r="A67" s="54" t="s">
        <v>231</v>
      </c>
      <c r="B67" s="52">
        <v>4</v>
      </c>
      <c r="C67" s="52">
        <v>107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">
      <c r="A68" s="54" t="s">
        <v>230</v>
      </c>
      <c r="B68" s="52">
        <v>4</v>
      </c>
      <c r="C68" s="52">
        <v>101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">
      <c r="A69" s="54" t="s">
        <v>82</v>
      </c>
      <c r="B69" s="52">
        <v>1</v>
      </c>
      <c r="C69" s="52">
        <v>4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">
      <c r="A70" s="54" t="s">
        <v>133</v>
      </c>
      <c r="B70" s="52">
        <v>2</v>
      </c>
      <c r="C70" s="52">
        <v>7</v>
      </c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">
      <c r="A71" s="54" t="s">
        <v>149</v>
      </c>
      <c r="B71" s="52">
        <v>4</v>
      </c>
      <c r="C71" s="52">
        <v>12</v>
      </c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">
      <c r="A72" s="54" t="s">
        <v>130</v>
      </c>
      <c r="B72" s="52">
        <v>6</v>
      </c>
      <c r="C72" s="52">
        <v>74</v>
      </c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">
      <c r="A73" s="54" t="s">
        <v>134</v>
      </c>
      <c r="B73" s="52">
        <v>6</v>
      </c>
      <c r="C73" s="52">
        <v>36</v>
      </c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">
      <c r="A74" s="54" t="s">
        <v>108</v>
      </c>
      <c r="B74" s="52">
        <v>6</v>
      </c>
      <c r="C74" s="52">
        <v>19</v>
      </c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">
      <c r="A75" s="54" t="s">
        <v>229</v>
      </c>
      <c r="B75" s="52">
        <v>1</v>
      </c>
      <c r="C75" s="52">
        <v>5</v>
      </c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">
      <c r="A76" s="53" t="s">
        <v>126</v>
      </c>
      <c r="B76" s="52">
        <v>633</v>
      </c>
      <c r="C76" s="52">
        <v>3683</v>
      </c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</sheetData>
  <mergeCells count="1">
    <mergeCell ref="A1:C1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5A67-003E-4822-B22C-793EB2F7F65C}">
  <sheetPr>
    <outlinePr summaryBelow="0" summaryRight="0"/>
  </sheetPr>
  <dimension ref="A1:C88"/>
  <sheetViews>
    <sheetView workbookViewId="0">
      <selection sqref="A1:C1"/>
    </sheetView>
  </sheetViews>
  <sheetFormatPr defaultColWidth="11" defaultRowHeight="15.75" customHeight="1"/>
  <cols>
    <col min="1" max="16384" width="11" style="41"/>
  </cols>
  <sheetData>
    <row r="1" spans="1:3" ht="15.75" customHeight="1">
      <c r="A1" s="50" t="s">
        <v>228</v>
      </c>
      <c r="B1" s="49"/>
      <c r="C1" s="49"/>
    </row>
    <row r="2" spans="1:3" ht="15.75" customHeight="1">
      <c r="A2" s="48" t="s">
        <v>227</v>
      </c>
      <c r="B2" s="48" t="s">
        <v>226</v>
      </c>
      <c r="C2" s="48" t="s">
        <v>225</v>
      </c>
    </row>
    <row r="3" spans="1:3" ht="15.75" customHeight="1">
      <c r="A3" s="47" t="s">
        <v>224</v>
      </c>
      <c r="B3" s="46">
        <v>119</v>
      </c>
      <c r="C3" s="46">
        <v>582</v>
      </c>
    </row>
    <row r="4" spans="1:3" ht="15.75" customHeight="1">
      <c r="A4" s="45" t="s">
        <v>223</v>
      </c>
      <c r="B4" s="44">
        <v>15</v>
      </c>
      <c r="C4" s="44">
        <v>45</v>
      </c>
    </row>
    <row r="5" spans="1:3" ht="15.75" customHeight="1">
      <c r="A5" s="43" t="s">
        <v>68</v>
      </c>
      <c r="B5" s="42">
        <v>15</v>
      </c>
      <c r="C5" s="42">
        <v>45</v>
      </c>
    </row>
    <row r="6" spans="1:3" ht="15.75" customHeight="1">
      <c r="A6" s="45" t="s">
        <v>222</v>
      </c>
      <c r="B6" s="44">
        <v>104</v>
      </c>
      <c r="C6" s="44">
        <v>537</v>
      </c>
    </row>
    <row r="7" spans="1:3" ht="15.75" customHeight="1">
      <c r="A7" s="43" t="s">
        <v>70</v>
      </c>
      <c r="B7" s="42">
        <v>30</v>
      </c>
      <c r="C7" s="42">
        <v>141</v>
      </c>
    </row>
    <row r="8" spans="1:3" ht="15.75" customHeight="1">
      <c r="A8" s="43" t="s">
        <v>72</v>
      </c>
      <c r="B8" s="42">
        <v>30</v>
      </c>
      <c r="C8" s="42">
        <v>173</v>
      </c>
    </row>
    <row r="9" spans="1:3" ht="15.75" customHeight="1">
      <c r="A9" s="43" t="s">
        <v>73</v>
      </c>
      <c r="B9" s="42">
        <v>20</v>
      </c>
      <c r="C9" s="42">
        <v>69</v>
      </c>
    </row>
    <row r="10" spans="1:3" ht="15.75" customHeight="1">
      <c r="A10" s="43" t="s">
        <v>75</v>
      </c>
      <c r="B10" s="42">
        <v>24</v>
      </c>
      <c r="C10" s="42">
        <v>154</v>
      </c>
    </row>
    <row r="11" spans="1:3" ht="15.75" customHeight="1">
      <c r="A11" s="47" t="s">
        <v>221</v>
      </c>
      <c r="B11" s="46">
        <v>80</v>
      </c>
      <c r="C11" s="46">
        <v>641</v>
      </c>
    </row>
    <row r="12" spans="1:3" ht="15.75" customHeight="1">
      <c r="A12" s="45" t="s">
        <v>220</v>
      </c>
      <c r="B12" s="44">
        <v>38</v>
      </c>
      <c r="C12" s="44">
        <v>216</v>
      </c>
    </row>
    <row r="13" spans="1:3" ht="15.75" customHeight="1">
      <c r="A13" s="43" t="s">
        <v>79</v>
      </c>
      <c r="B13" s="42">
        <v>38</v>
      </c>
      <c r="C13" s="42">
        <v>216</v>
      </c>
    </row>
    <row r="14" spans="1:3" ht="15.75" customHeight="1">
      <c r="A14" s="45" t="s">
        <v>219</v>
      </c>
      <c r="B14" s="44">
        <v>7</v>
      </c>
      <c r="C14" s="44">
        <v>105</v>
      </c>
    </row>
    <row r="15" spans="1:3" ht="15.75" customHeight="1">
      <c r="A15" s="43" t="s">
        <v>218</v>
      </c>
      <c r="B15" s="42">
        <v>1</v>
      </c>
      <c r="C15" s="42">
        <v>65</v>
      </c>
    </row>
    <row r="16" spans="1:3" ht="15.75" customHeight="1">
      <c r="A16" s="43" t="s">
        <v>217</v>
      </c>
      <c r="B16" s="42">
        <v>6</v>
      </c>
      <c r="C16" s="42">
        <v>40</v>
      </c>
    </row>
    <row r="17" spans="1:3" ht="15.75" customHeight="1">
      <c r="A17" s="45" t="s">
        <v>216</v>
      </c>
      <c r="B17" s="44">
        <v>1</v>
      </c>
      <c r="C17" s="44">
        <v>8</v>
      </c>
    </row>
    <row r="18" spans="1:3" ht="15.75" customHeight="1">
      <c r="A18" s="43" t="s">
        <v>215</v>
      </c>
      <c r="B18" s="42">
        <v>1</v>
      </c>
      <c r="C18" s="42">
        <v>8</v>
      </c>
    </row>
    <row r="19" spans="1:3" ht="15.75" customHeight="1">
      <c r="A19" s="45" t="s">
        <v>214</v>
      </c>
      <c r="B19" s="44">
        <v>34</v>
      </c>
      <c r="C19" s="44">
        <v>312</v>
      </c>
    </row>
    <row r="20" spans="1:3" ht="15.75" customHeight="1">
      <c r="A20" s="43" t="s">
        <v>67</v>
      </c>
      <c r="B20" s="42">
        <v>24</v>
      </c>
      <c r="C20" s="42">
        <v>277</v>
      </c>
    </row>
    <row r="21" spans="1:3" ht="15.75" customHeight="1">
      <c r="A21" s="43" t="s">
        <v>213</v>
      </c>
      <c r="B21" s="42">
        <v>10</v>
      </c>
      <c r="C21" s="42">
        <v>35</v>
      </c>
    </row>
    <row r="22" spans="1:3" ht="15.75" customHeight="1">
      <c r="A22" s="47" t="s">
        <v>212</v>
      </c>
      <c r="B22" s="46">
        <v>66</v>
      </c>
      <c r="C22" s="46">
        <v>294</v>
      </c>
    </row>
    <row r="23" spans="1:3" ht="15.75" customHeight="1">
      <c r="A23" s="45" t="s">
        <v>211</v>
      </c>
      <c r="B23" s="44">
        <v>66</v>
      </c>
      <c r="C23" s="44">
        <v>294</v>
      </c>
    </row>
    <row r="24" spans="1:3" ht="15.75" customHeight="1">
      <c r="A24" s="43" t="s">
        <v>84</v>
      </c>
      <c r="B24" s="42">
        <v>23</v>
      </c>
      <c r="C24" s="42">
        <v>114</v>
      </c>
    </row>
    <row r="25" spans="1:3" ht="15.75" customHeight="1">
      <c r="A25" s="43" t="s">
        <v>164</v>
      </c>
      <c r="B25" s="42">
        <v>14</v>
      </c>
      <c r="C25" s="42">
        <v>44</v>
      </c>
    </row>
    <row r="26" spans="1:3" ht="15.75" customHeight="1">
      <c r="A26" s="43" t="s">
        <v>85</v>
      </c>
      <c r="B26" s="42">
        <v>29</v>
      </c>
      <c r="C26" s="42">
        <v>136</v>
      </c>
    </row>
    <row r="27" spans="1:3" ht="15.75" customHeight="1">
      <c r="A27" s="47" t="s">
        <v>86</v>
      </c>
      <c r="B27" s="46">
        <v>167</v>
      </c>
      <c r="C27" s="46">
        <v>1802</v>
      </c>
    </row>
    <row r="28" spans="1:3" ht="15.75" customHeight="1">
      <c r="A28" s="45" t="s">
        <v>210</v>
      </c>
      <c r="B28" s="44">
        <v>26</v>
      </c>
      <c r="C28" s="44">
        <v>262</v>
      </c>
    </row>
    <row r="29" spans="1:3" ht="15.75" customHeight="1">
      <c r="A29" s="43" t="s">
        <v>158</v>
      </c>
      <c r="B29" s="42">
        <v>2</v>
      </c>
      <c r="C29" s="42">
        <v>30</v>
      </c>
    </row>
    <row r="30" spans="1:3" ht="15.75" customHeight="1">
      <c r="A30" s="43" t="s">
        <v>209</v>
      </c>
      <c r="B30" s="42">
        <v>1</v>
      </c>
      <c r="C30" s="42">
        <v>3</v>
      </c>
    </row>
    <row r="31" spans="1:3" ht="15.75" customHeight="1">
      <c r="A31" s="43" t="s">
        <v>208</v>
      </c>
      <c r="B31" s="42">
        <v>2</v>
      </c>
      <c r="C31" s="42">
        <v>35</v>
      </c>
    </row>
    <row r="32" spans="1:3" ht="15.75" customHeight="1">
      <c r="A32" s="43" t="s">
        <v>207</v>
      </c>
      <c r="B32" s="42">
        <v>1</v>
      </c>
      <c r="C32" s="42">
        <v>12</v>
      </c>
    </row>
    <row r="33" spans="1:3" ht="15.75" customHeight="1">
      <c r="A33" s="43" t="s">
        <v>206</v>
      </c>
      <c r="B33" s="42">
        <v>2</v>
      </c>
      <c r="C33" s="42">
        <v>9</v>
      </c>
    </row>
    <row r="34" spans="1:3" ht="15.75" customHeight="1">
      <c r="A34" s="43" t="s">
        <v>205</v>
      </c>
      <c r="B34" s="42">
        <v>2</v>
      </c>
      <c r="C34" s="42">
        <v>21</v>
      </c>
    </row>
    <row r="35" spans="1:3" ht="15.75" customHeight="1">
      <c r="A35" s="43" t="s">
        <v>204</v>
      </c>
      <c r="B35" s="42">
        <v>2</v>
      </c>
      <c r="C35" s="42">
        <v>27</v>
      </c>
    </row>
    <row r="36" spans="1:3" ht="15">
      <c r="A36" s="43" t="s">
        <v>203</v>
      </c>
      <c r="B36" s="42">
        <v>2</v>
      </c>
      <c r="C36" s="42">
        <v>6</v>
      </c>
    </row>
    <row r="37" spans="1:3" ht="15">
      <c r="A37" s="43" t="s">
        <v>202</v>
      </c>
      <c r="B37" s="42">
        <v>1</v>
      </c>
      <c r="C37" s="42">
        <v>19</v>
      </c>
    </row>
    <row r="38" spans="1:3" ht="15">
      <c r="A38" s="43" t="s">
        <v>201</v>
      </c>
      <c r="B38" s="42">
        <v>1</v>
      </c>
      <c r="C38" s="42">
        <v>5</v>
      </c>
    </row>
    <row r="39" spans="1:3" ht="15">
      <c r="A39" s="43" t="s">
        <v>200</v>
      </c>
      <c r="B39" s="42">
        <v>2</v>
      </c>
      <c r="C39" s="42">
        <v>23</v>
      </c>
    </row>
    <row r="40" spans="1:3" ht="15">
      <c r="A40" s="43" t="s">
        <v>199</v>
      </c>
      <c r="B40" s="42">
        <v>2</v>
      </c>
      <c r="C40" s="42">
        <v>32</v>
      </c>
    </row>
    <row r="41" spans="1:3" ht="15">
      <c r="A41" s="43" t="s">
        <v>165</v>
      </c>
      <c r="B41" s="42">
        <v>2</v>
      </c>
      <c r="C41" s="42">
        <v>15</v>
      </c>
    </row>
    <row r="42" spans="1:3" ht="15">
      <c r="A42" s="43" t="s">
        <v>198</v>
      </c>
      <c r="B42" s="42">
        <v>4</v>
      </c>
      <c r="C42" s="42">
        <v>25</v>
      </c>
    </row>
    <row r="43" spans="1:3" ht="15">
      <c r="A43" s="45" t="s">
        <v>197</v>
      </c>
      <c r="B43" s="44">
        <v>67</v>
      </c>
      <c r="C43" s="44">
        <v>1040</v>
      </c>
    </row>
    <row r="44" spans="1:3" ht="15">
      <c r="A44" s="43" t="s">
        <v>91</v>
      </c>
      <c r="B44" s="42">
        <v>30</v>
      </c>
      <c r="C44" s="42">
        <v>729</v>
      </c>
    </row>
    <row r="45" spans="1:3" ht="15">
      <c r="A45" s="43" t="s">
        <v>92</v>
      </c>
      <c r="B45" s="42">
        <v>37</v>
      </c>
      <c r="C45" s="42">
        <v>311</v>
      </c>
    </row>
    <row r="46" spans="1:3" ht="15">
      <c r="A46" s="45" t="s">
        <v>196</v>
      </c>
      <c r="B46" s="44">
        <v>74</v>
      </c>
      <c r="C46" s="44">
        <v>500</v>
      </c>
    </row>
    <row r="47" spans="1:3" ht="15">
      <c r="A47" s="43" t="s">
        <v>88</v>
      </c>
      <c r="B47" s="42">
        <v>39</v>
      </c>
      <c r="C47" s="42">
        <v>193</v>
      </c>
    </row>
    <row r="48" spans="1:3" ht="15">
      <c r="A48" s="43" t="s">
        <v>89</v>
      </c>
      <c r="B48" s="42">
        <v>17</v>
      </c>
      <c r="C48" s="42">
        <v>68</v>
      </c>
    </row>
    <row r="49" spans="1:3" ht="15">
      <c r="A49" s="43" t="s">
        <v>195</v>
      </c>
      <c r="B49" s="42">
        <v>18</v>
      </c>
      <c r="C49" s="42">
        <v>239</v>
      </c>
    </row>
    <row r="50" spans="1:3" ht="15">
      <c r="A50" s="47" t="s">
        <v>194</v>
      </c>
      <c r="B50" s="46">
        <v>241</v>
      </c>
      <c r="C50" s="46">
        <v>1485</v>
      </c>
    </row>
    <row r="51" spans="1:3" ht="15">
      <c r="A51" s="45" t="s">
        <v>193</v>
      </c>
      <c r="B51" s="44">
        <v>49</v>
      </c>
      <c r="C51" s="44">
        <v>357</v>
      </c>
    </row>
    <row r="52" spans="1:3" ht="15">
      <c r="A52" s="43" t="s">
        <v>67</v>
      </c>
      <c r="B52" s="42">
        <v>12</v>
      </c>
      <c r="C52" s="42">
        <v>161</v>
      </c>
    </row>
    <row r="53" spans="1:3" ht="15">
      <c r="A53" s="43" t="s">
        <v>178</v>
      </c>
      <c r="B53" s="42">
        <v>37</v>
      </c>
      <c r="C53" s="42">
        <v>196</v>
      </c>
    </row>
    <row r="54" spans="1:3" ht="15">
      <c r="A54" s="45" t="s">
        <v>192</v>
      </c>
      <c r="B54" s="44">
        <v>29</v>
      </c>
      <c r="C54" s="44">
        <v>99</v>
      </c>
    </row>
    <row r="55" spans="1:3" ht="15">
      <c r="A55" s="43" t="s">
        <v>146</v>
      </c>
      <c r="B55" s="42">
        <v>12</v>
      </c>
      <c r="C55" s="42">
        <v>44</v>
      </c>
    </row>
    <row r="56" spans="1:3" ht="15">
      <c r="A56" s="43" t="s">
        <v>191</v>
      </c>
      <c r="B56" s="42">
        <v>7</v>
      </c>
      <c r="C56" s="42">
        <v>22</v>
      </c>
    </row>
    <row r="57" spans="1:3" ht="15">
      <c r="A57" s="43" t="s">
        <v>145</v>
      </c>
      <c r="B57" s="42">
        <v>5</v>
      </c>
      <c r="C57" s="42">
        <v>17</v>
      </c>
    </row>
    <row r="58" spans="1:3" ht="15">
      <c r="A58" s="43" t="s">
        <v>190</v>
      </c>
      <c r="B58" s="42">
        <v>5</v>
      </c>
      <c r="C58" s="42">
        <v>16</v>
      </c>
    </row>
    <row r="59" spans="1:3" ht="15">
      <c r="A59" s="45" t="s">
        <v>189</v>
      </c>
      <c r="B59" s="44">
        <v>46</v>
      </c>
      <c r="C59" s="44">
        <v>220</v>
      </c>
    </row>
    <row r="60" spans="1:3" ht="15">
      <c r="A60" s="43" t="s">
        <v>188</v>
      </c>
      <c r="B60" s="42">
        <v>16</v>
      </c>
      <c r="C60" s="42">
        <v>85</v>
      </c>
    </row>
    <row r="61" spans="1:3" ht="15">
      <c r="A61" s="43" t="s">
        <v>187</v>
      </c>
      <c r="B61" s="42">
        <v>30</v>
      </c>
      <c r="C61" s="42">
        <v>135</v>
      </c>
    </row>
    <row r="62" spans="1:3" ht="15">
      <c r="A62" s="45" t="s">
        <v>186</v>
      </c>
      <c r="B62" s="44">
        <v>82</v>
      </c>
      <c r="C62" s="44">
        <v>465</v>
      </c>
    </row>
    <row r="63" spans="1:3" ht="15">
      <c r="A63" s="43" t="s">
        <v>67</v>
      </c>
      <c r="B63" s="42">
        <v>13</v>
      </c>
      <c r="C63" s="42">
        <v>152</v>
      </c>
    </row>
    <row r="64" spans="1:3" ht="15">
      <c r="A64" s="43" t="s">
        <v>185</v>
      </c>
      <c r="B64" s="42">
        <v>23</v>
      </c>
      <c r="C64" s="42">
        <v>99</v>
      </c>
    </row>
    <row r="65" spans="1:3" ht="15">
      <c r="A65" s="43" t="s">
        <v>163</v>
      </c>
      <c r="B65" s="42">
        <v>2</v>
      </c>
      <c r="C65" s="42">
        <v>8</v>
      </c>
    </row>
    <row r="66" spans="1:3" ht="15">
      <c r="A66" s="43" t="s">
        <v>101</v>
      </c>
      <c r="B66" s="42">
        <v>43</v>
      </c>
      <c r="C66" s="42">
        <v>203</v>
      </c>
    </row>
    <row r="67" spans="1:3" ht="15">
      <c r="A67" s="43" t="s">
        <v>108</v>
      </c>
      <c r="B67" s="42">
        <v>1</v>
      </c>
      <c r="C67" s="42">
        <v>3</v>
      </c>
    </row>
    <row r="68" spans="1:3" ht="15">
      <c r="A68" s="45" t="s">
        <v>184</v>
      </c>
      <c r="B68" s="44">
        <v>25</v>
      </c>
      <c r="C68" s="44">
        <v>294</v>
      </c>
    </row>
    <row r="69" spans="1:3" ht="15">
      <c r="A69" s="43" t="s">
        <v>183</v>
      </c>
      <c r="B69" s="42">
        <v>7</v>
      </c>
      <c r="C69" s="42">
        <v>39</v>
      </c>
    </row>
    <row r="70" spans="1:3" ht="15">
      <c r="A70" s="43" t="s">
        <v>182</v>
      </c>
      <c r="B70" s="42">
        <v>12</v>
      </c>
      <c r="C70" s="42">
        <v>195</v>
      </c>
    </row>
    <row r="71" spans="1:3" ht="15">
      <c r="A71" s="43" t="s">
        <v>128</v>
      </c>
      <c r="B71" s="42">
        <v>6</v>
      </c>
      <c r="C71" s="42">
        <v>60</v>
      </c>
    </row>
    <row r="72" spans="1:3" ht="15">
      <c r="A72" s="45" t="s">
        <v>181</v>
      </c>
      <c r="B72" s="44">
        <v>10</v>
      </c>
      <c r="C72" s="44">
        <v>50</v>
      </c>
    </row>
    <row r="73" spans="1:3" ht="15">
      <c r="A73" s="43" t="s">
        <v>180</v>
      </c>
      <c r="B73" s="42">
        <v>10</v>
      </c>
      <c r="C73" s="42">
        <v>50</v>
      </c>
    </row>
    <row r="74" spans="1:3" ht="15">
      <c r="A74" s="47" t="s">
        <v>109</v>
      </c>
      <c r="B74" s="46">
        <v>144</v>
      </c>
      <c r="C74" s="46">
        <v>996</v>
      </c>
    </row>
    <row r="75" spans="1:3" ht="15">
      <c r="A75" s="45" t="s">
        <v>179</v>
      </c>
      <c r="B75" s="44">
        <v>10</v>
      </c>
      <c r="C75" s="44">
        <v>35</v>
      </c>
    </row>
    <row r="76" spans="1:3" ht="15">
      <c r="A76" s="43" t="s">
        <v>178</v>
      </c>
      <c r="B76" s="42">
        <v>10</v>
      </c>
      <c r="C76" s="42">
        <v>35</v>
      </c>
    </row>
    <row r="77" spans="1:3" ht="15">
      <c r="A77" s="45" t="s">
        <v>177</v>
      </c>
      <c r="B77" s="44">
        <v>134</v>
      </c>
      <c r="C77" s="44">
        <v>961</v>
      </c>
    </row>
    <row r="78" spans="1:3" ht="15">
      <c r="A78" s="43" t="s">
        <v>176</v>
      </c>
      <c r="B78" s="42">
        <v>3</v>
      </c>
      <c r="C78" s="42">
        <v>9</v>
      </c>
    </row>
    <row r="79" spans="1:3" ht="15">
      <c r="A79" s="43" t="s">
        <v>160</v>
      </c>
      <c r="B79" s="42">
        <v>10</v>
      </c>
      <c r="C79" s="42">
        <v>105</v>
      </c>
    </row>
    <row r="80" spans="1:3" ht="15">
      <c r="A80" s="43" t="s">
        <v>139</v>
      </c>
      <c r="B80" s="42">
        <v>7</v>
      </c>
      <c r="C80" s="42">
        <v>136</v>
      </c>
    </row>
    <row r="81" spans="1:3" ht="15">
      <c r="A81" s="43" t="s">
        <v>151</v>
      </c>
      <c r="B81" s="42">
        <v>27</v>
      </c>
      <c r="C81" s="42">
        <v>165</v>
      </c>
    </row>
    <row r="82" spans="1:3" ht="15">
      <c r="A82" s="43" t="s">
        <v>133</v>
      </c>
      <c r="B82" s="42">
        <v>33</v>
      </c>
      <c r="C82" s="42">
        <v>101</v>
      </c>
    </row>
    <row r="83" spans="1:3" ht="15">
      <c r="A83" s="43" t="s">
        <v>148</v>
      </c>
      <c r="B83" s="42">
        <v>24</v>
      </c>
      <c r="C83" s="42">
        <v>241</v>
      </c>
    </row>
    <row r="84" spans="1:3" ht="15">
      <c r="A84" s="43" t="s">
        <v>149</v>
      </c>
      <c r="B84" s="42">
        <v>15</v>
      </c>
      <c r="C84" s="42">
        <v>45</v>
      </c>
    </row>
    <row r="85" spans="1:3" ht="15">
      <c r="A85" s="43" t="s">
        <v>130</v>
      </c>
      <c r="B85" s="42">
        <v>2</v>
      </c>
      <c r="C85" s="42">
        <v>24</v>
      </c>
    </row>
    <row r="86" spans="1:3" ht="15">
      <c r="A86" s="43" t="s">
        <v>175</v>
      </c>
      <c r="B86" s="42">
        <v>5</v>
      </c>
      <c r="C86" s="42">
        <v>103</v>
      </c>
    </row>
    <row r="87" spans="1:3" ht="15">
      <c r="A87" s="43" t="s">
        <v>108</v>
      </c>
      <c r="B87" s="42">
        <v>8</v>
      </c>
      <c r="C87" s="42">
        <v>32</v>
      </c>
    </row>
    <row r="88" spans="1:3" ht="15">
      <c r="A88" s="43" t="s">
        <v>126</v>
      </c>
      <c r="B88" s="42">
        <v>817</v>
      </c>
      <c r="C88" s="42">
        <v>5800</v>
      </c>
    </row>
  </sheetData>
  <mergeCells count="1">
    <mergeCell ref="A1:C1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1E34D-1004-4B99-84EA-98F54D38B274}">
  <dimension ref="A1:F64"/>
  <sheetViews>
    <sheetView workbookViewId="0">
      <selection activeCell="H32" sqref="H32"/>
    </sheetView>
  </sheetViews>
  <sheetFormatPr defaultRowHeight="15"/>
  <cols>
    <col min="1" max="1" width="17.125" style="65" customWidth="1"/>
    <col min="2" max="2" width="25" style="65" customWidth="1"/>
    <col min="3" max="3" width="12.625" style="65" customWidth="1"/>
    <col min="4" max="4" width="13.875" style="65" customWidth="1"/>
    <col min="5" max="5" width="9.375" style="65" customWidth="1"/>
    <col min="6" max="6" width="17.25" style="65" customWidth="1"/>
    <col min="7" max="16384" width="9" style="65"/>
  </cols>
  <sheetData>
    <row r="1" spans="1:6" ht="15.75">
      <c r="A1" s="86" t="s">
        <v>270</v>
      </c>
      <c r="B1" s="86" t="s">
        <v>269</v>
      </c>
      <c r="C1" s="139" t="s">
        <v>268</v>
      </c>
      <c r="D1" s="139" t="s">
        <v>267</v>
      </c>
      <c r="E1" s="138" t="s">
        <v>266</v>
      </c>
      <c r="F1" s="71" t="s">
        <v>265</v>
      </c>
    </row>
    <row r="2" spans="1:6" ht="15.75">
      <c r="A2" s="137" t="s">
        <v>224</v>
      </c>
      <c r="B2" s="136" t="s">
        <v>223</v>
      </c>
      <c r="C2" s="135"/>
      <c r="D2" s="107">
        <v>0</v>
      </c>
      <c r="E2" s="107">
        <v>0</v>
      </c>
      <c r="F2" s="105">
        <v>1090810</v>
      </c>
    </row>
    <row r="3" spans="1:6" ht="15.75">
      <c r="A3" s="131"/>
      <c r="B3" s="109" t="s">
        <v>245</v>
      </c>
      <c r="C3" s="135" t="s">
        <v>88</v>
      </c>
      <c r="D3" s="107">
        <v>9</v>
      </c>
      <c r="E3" s="107">
        <v>59</v>
      </c>
      <c r="F3" s="105">
        <v>1090810</v>
      </c>
    </row>
    <row r="4" spans="1:6" ht="15.75">
      <c r="A4" s="131"/>
      <c r="B4" s="116" t="s">
        <v>245</v>
      </c>
      <c r="C4" s="119" t="s">
        <v>73</v>
      </c>
      <c r="D4" s="106">
        <v>9</v>
      </c>
      <c r="E4" s="106">
        <v>15</v>
      </c>
      <c r="F4" s="105">
        <v>1090810</v>
      </c>
    </row>
    <row r="5" spans="1:6" ht="15.75">
      <c r="A5" s="131"/>
      <c r="B5" s="116" t="s">
        <v>245</v>
      </c>
      <c r="C5" s="117" t="s">
        <v>206</v>
      </c>
      <c r="D5" s="72">
        <v>1</v>
      </c>
      <c r="E5" s="72">
        <v>12</v>
      </c>
      <c r="F5" s="105">
        <v>1090810</v>
      </c>
    </row>
    <row r="6" spans="1:6" ht="15.75">
      <c r="A6" s="131"/>
      <c r="B6" s="116" t="s">
        <v>222</v>
      </c>
      <c r="C6" s="117" t="s">
        <v>70</v>
      </c>
      <c r="D6" s="72">
        <v>16</v>
      </c>
      <c r="E6" s="72">
        <v>98</v>
      </c>
      <c r="F6" s="105">
        <v>1090810</v>
      </c>
    </row>
    <row r="7" spans="1:6" ht="15.75">
      <c r="A7" s="131"/>
      <c r="B7" s="116" t="s">
        <v>222</v>
      </c>
      <c r="C7" s="117" t="s">
        <v>75</v>
      </c>
      <c r="D7" s="72">
        <v>31</v>
      </c>
      <c r="E7" s="72">
        <v>145</v>
      </c>
      <c r="F7" s="105">
        <v>1090810</v>
      </c>
    </row>
    <row r="8" spans="1:6" ht="15.75">
      <c r="A8" s="134"/>
      <c r="B8" s="116" t="s">
        <v>222</v>
      </c>
      <c r="C8" s="117" t="s">
        <v>72</v>
      </c>
      <c r="D8" s="72">
        <v>31</v>
      </c>
      <c r="E8" s="72">
        <v>191</v>
      </c>
      <c r="F8" s="105">
        <v>1090810</v>
      </c>
    </row>
    <row r="9" spans="1:6" ht="17.25" customHeight="1">
      <c r="A9" s="133" t="s">
        <v>263</v>
      </c>
      <c r="B9" s="116" t="s">
        <v>263</v>
      </c>
      <c r="C9" s="117" t="s">
        <v>79</v>
      </c>
      <c r="D9" s="72">
        <v>37</v>
      </c>
      <c r="E9" s="72">
        <v>202</v>
      </c>
      <c r="F9" s="105">
        <v>1090810</v>
      </c>
    </row>
    <row r="10" spans="1:6" ht="15.75">
      <c r="A10" s="132" t="s">
        <v>221</v>
      </c>
      <c r="B10" s="116" t="s">
        <v>220</v>
      </c>
      <c r="C10" s="117" t="s">
        <v>79</v>
      </c>
      <c r="D10" s="72">
        <v>13</v>
      </c>
      <c r="E10" s="72">
        <v>75</v>
      </c>
      <c r="F10" s="105">
        <v>1090810</v>
      </c>
    </row>
    <row r="11" spans="1:6" ht="15.75">
      <c r="A11" s="131"/>
      <c r="B11" s="116" t="s">
        <v>220</v>
      </c>
      <c r="C11" s="113" t="s">
        <v>78</v>
      </c>
      <c r="D11" s="112">
        <v>18</v>
      </c>
      <c r="E11" s="112">
        <v>102</v>
      </c>
      <c r="F11" s="105">
        <v>1090810</v>
      </c>
    </row>
    <row r="12" spans="1:6" ht="15.75">
      <c r="A12" s="131"/>
      <c r="B12" s="116" t="s">
        <v>262</v>
      </c>
      <c r="C12" s="113"/>
      <c r="D12" s="112">
        <v>0</v>
      </c>
      <c r="E12" s="112">
        <v>0</v>
      </c>
      <c r="F12" s="105">
        <v>1090810</v>
      </c>
    </row>
    <row r="13" spans="1:6" ht="15.75">
      <c r="A13" s="131"/>
      <c r="B13" s="116" t="s">
        <v>219</v>
      </c>
      <c r="C13" s="113"/>
      <c r="D13" s="112">
        <v>0</v>
      </c>
      <c r="E13" s="112">
        <v>0</v>
      </c>
      <c r="F13" s="105">
        <v>1090810</v>
      </c>
    </row>
    <row r="14" spans="1:6" ht="15.75">
      <c r="A14" s="131"/>
      <c r="B14" s="116" t="s">
        <v>216</v>
      </c>
      <c r="C14" s="113"/>
      <c r="D14" s="112">
        <v>0</v>
      </c>
      <c r="E14" s="112">
        <v>0</v>
      </c>
      <c r="F14" s="105">
        <v>1090810</v>
      </c>
    </row>
    <row r="15" spans="1:6" ht="15.75">
      <c r="A15" s="130"/>
      <c r="B15" s="116" t="s">
        <v>214</v>
      </c>
      <c r="C15" s="113"/>
      <c r="D15" s="112">
        <v>0</v>
      </c>
      <c r="E15" s="112">
        <v>0</v>
      </c>
      <c r="F15" s="105">
        <v>1090810</v>
      </c>
    </row>
    <row r="16" spans="1:6" ht="15.75">
      <c r="A16" s="120" t="s">
        <v>212</v>
      </c>
      <c r="B16" s="109" t="s">
        <v>211</v>
      </c>
      <c r="C16" s="122" t="s">
        <v>84</v>
      </c>
      <c r="D16" s="129">
        <v>10</v>
      </c>
      <c r="E16" s="129">
        <v>33</v>
      </c>
      <c r="F16" s="105">
        <v>1090810</v>
      </c>
    </row>
    <row r="17" spans="1:6" ht="15.75">
      <c r="A17" s="115"/>
      <c r="B17" s="109" t="s">
        <v>211</v>
      </c>
      <c r="C17" s="122" t="s">
        <v>85</v>
      </c>
      <c r="D17" s="129">
        <v>40</v>
      </c>
      <c r="E17" s="129">
        <v>153</v>
      </c>
      <c r="F17" s="105">
        <v>1090810</v>
      </c>
    </row>
    <row r="18" spans="1:6" ht="15.75">
      <c r="A18" s="115"/>
      <c r="B18" s="109" t="s">
        <v>211</v>
      </c>
      <c r="C18" s="122" t="s">
        <v>164</v>
      </c>
      <c r="D18" s="129">
        <v>16</v>
      </c>
      <c r="E18" s="129">
        <v>42</v>
      </c>
      <c r="F18" s="105">
        <v>1090810</v>
      </c>
    </row>
    <row r="19" spans="1:6" ht="15.75">
      <c r="A19" s="115"/>
      <c r="B19" s="109" t="s">
        <v>211</v>
      </c>
      <c r="C19" s="128" t="s">
        <v>229</v>
      </c>
      <c r="D19" s="127">
        <v>8</v>
      </c>
      <c r="E19" s="127">
        <v>26</v>
      </c>
      <c r="F19" s="105">
        <v>1090810</v>
      </c>
    </row>
    <row r="20" spans="1:6" ht="15.75">
      <c r="A20" s="115"/>
      <c r="B20" s="93" t="s">
        <v>260</v>
      </c>
      <c r="C20" s="128"/>
      <c r="D20" s="127">
        <v>0</v>
      </c>
      <c r="E20" s="127">
        <v>0</v>
      </c>
      <c r="F20" s="105">
        <v>1090810</v>
      </c>
    </row>
    <row r="21" spans="1:6" ht="15.75">
      <c r="A21" s="115"/>
      <c r="B21" s="93" t="s">
        <v>259</v>
      </c>
      <c r="C21" s="128"/>
      <c r="D21" s="127">
        <v>0</v>
      </c>
      <c r="E21" s="127">
        <v>0</v>
      </c>
      <c r="F21" s="105">
        <v>1090810</v>
      </c>
    </row>
    <row r="22" spans="1:6" ht="15.75">
      <c r="A22" s="115"/>
      <c r="B22" s="93" t="s">
        <v>240</v>
      </c>
      <c r="C22" s="128"/>
      <c r="D22" s="127">
        <v>0</v>
      </c>
      <c r="E22" s="127">
        <v>0</v>
      </c>
      <c r="F22" s="105">
        <v>1090810</v>
      </c>
    </row>
    <row r="23" spans="1:6" ht="15.75">
      <c r="A23" s="114"/>
      <c r="B23" s="93" t="s">
        <v>241</v>
      </c>
      <c r="C23" s="128"/>
      <c r="D23" s="127">
        <v>0</v>
      </c>
      <c r="E23" s="127">
        <v>0</v>
      </c>
      <c r="F23" s="105">
        <v>1090810</v>
      </c>
    </row>
    <row r="24" spans="1:6" ht="15.75">
      <c r="A24" s="120" t="s">
        <v>86</v>
      </c>
      <c r="B24" s="109" t="s">
        <v>210</v>
      </c>
      <c r="C24" s="122" t="s">
        <v>208</v>
      </c>
      <c r="D24" s="121">
        <v>3</v>
      </c>
      <c r="E24" s="121">
        <v>33</v>
      </c>
      <c r="F24" s="105">
        <v>1090810</v>
      </c>
    </row>
    <row r="25" spans="1:6" ht="15.75">
      <c r="A25" s="115"/>
      <c r="B25" s="109" t="s">
        <v>210</v>
      </c>
      <c r="C25" s="122" t="s">
        <v>204</v>
      </c>
      <c r="D25" s="121">
        <v>2</v>
      </c>
      <c r="E25" s="121">
        <v>30</v>
      </c>
      <c r="F25" s="105">
        <v>1090810</v>
      </c>
    </row>
    <row r="26" spans="1:6" ht="15.75">
      <c r="A26" s="115"/>
      <c r="B26" s="109" t="s">
        <v>210</v>
      </c>
      <c r="C26" s="122" t="s">
        <v>206</v>
      </c>
      <c r="D26" s="121">
        <v>1</v>
      </c>
      <c r="E26" s="121">
        <v>12</v>
      </c>
      <c r="F26" s="105">
        <v>1090810</v>
      </c>
    </row>
    <row r="27" spans="1:6" ht="15.75">
      <c r="A27" s="115"/>
      <c r="B27" s="109" t="s">
        <v>210</v>
      </c>
      <c r="C27" s="122" t="s">
        <v>200</v>
      </c>
      <c r="D27" s="121">
        <v>3</v>
      </c>
      <c r="E27" s="121">
        <v>27</v>
      </c>
      <c r="F27" s="105">
        <v>1090810</v>
      </c>
    </row>
    <row r="28" spans="1:6" ht="15.75">
      <c r="A28" s="115"/>
      <c r="B28" s="109" t="s">
        <v>210</v>
      </c>
      <c r="C28" s="122" t="s">
        <v>158</v>
      </c>
      <c r="D28" s="121">
        <v>1</v>
      </c>
      <c r="E28" s="121">
        <v>12</v>
      </c>
      <c r="F28" s="105">
        <v>1090810</v>
      </c>
    </row>
    <row r="29" spans="1:6" ht="15.75">
      <c r="A29" s="115"/>
      <c r="B29" s="109" t="s">
        <v>210</v>
      </c>
      <c r="C29" s="122" t="s">
        <v>91</v>
      </c>
      <c r="D29" s="121">
        <v>11</v>
      </c>
      <c r="E29" s="121">
        <v>68</v>
      </c>
      <c r="F29" s="105">
        <v>1090810</v>
      </c>
    </row>
    <row r="30" spans="1:6" ht="15.75">
      <c r="A30" s="115"/>
      <c r="B30" s="109" t="s">
        <v>210</v>
      </c>
      <c r="C30" s="122" t="s">
        <v>199</v>
      </c>
      <c r="D30" s="121">
        <v>3</v>
      </c>
      <c r="E30" s="121">
        <v>42</v>
      </c>
      <c r="F30" s="105">
        <v>1090810</v>
      </c>
    </row>
    <row r="31" spans="1:6" ht="15.75">
      <c r="A31" s="115"/>
      <c r="B31" s="109" t="s">
        <v>210</v>
      </c>
      <c r="C31" s="122" t="s">
        <v>165</v>
      </c>
      <c r="D31" s="121">
        <v>5</v>
      </c>
      <c r="E31" s="121">
        <v>66</v>
      </c>
      <c r="F31" s="105">
        <v>1090810</v>
      </c>
    </row>
    <row r="32" spans="1:6" ht="15.75">
      <c r="A32" s="115"/>
      <c r="B32" s="109" t="s">
        <v>210</v>
      </c>
      <c r="C32" s="122" t="s">
        <v>201</v>
      </c>
      <c r="D32" s="121">
        <v>3</v>
      </c>
      <c r="E32" s="121">
        <v>33</v>
      </c>
      <c r="F32" s="105">
        <v>1090810</v>
      </c>
    </row>
    <row r="33" spans="1:6" ht="15.75">
      <c r="A33" s="115"/>
      <c r="B33" s="109" t="s">
        <v>210</v>
      </c>
      <c r="C33" s="122" t="s">
        <v>205</v>
      </c>
      <c r="D33" s="121">
        <v>2</v>
      </c>
      <c r="E33" s="121">
        <v>24</v>
      </c>
      <c r="F33" s="105">
        <v>1090810</v>
      </c>
    </row>
    <row r="34" spans="1:6" ht="15.75">
      <c r="A34" s="115"/>
      <c r="B34" s="125" t="s">
        <v>237</v>
      </c>
      <c r="C34" s="122" t="s">
        <v>185</v>
      </c>
      <c r="D34" s="121">
        <v>26</v>
      </c>
      <c r="E34" s="121">
        <v>100</v>
      </c>
      <c r="F34" s="105">
        <v>1090810</v>
      </c>
    </row>
    <row r="35" spans="1:6" ht="15.75">
      <c r="A35" s="115"/>
      <c r="B35" s="109" t="s">
        <v>197</v>
      </c>
      <c r="C35" s="122" t="s">
        <v>92</v>
      </c>
      <c r="D35" s="121">
        <v>33</v>
      </c>
      <c r="E35" s="121">
        <v>275</v>
      </c>
      <c r="F35" s="105">
        <v>1090810</v>
      </c>
    </row>
    <row r="36" spans="1:6" ht="15.75">
      <c r="A36" s="115"/>
      <c r="B36" s="126" t="s">
        <v>197</v>
      </c>
      <c r="C36" s="122" t="s">
        <v>91</v>
      </c>
      <c r="D36" s="121">
        <v>25</v>
      </c>
      <c r="E36" s="121">
        <v>702</v>
      </c>
      <c r="F36" s="105">
        <v>1090810</v>
      </c>
    </row>
    <row r="37" spans="1:6" ht="15.75">
      <c r="A37" s="115"/>
      <c r="B37" s="125" t="s">
        <v>197</v>
      </c>
      <c r="C37" s="122" t="s">
        <v>287</v>
      </c>
      <c r="D37" s="121">
        <v>17</v>
      </c>
      <c r="E37" s="121">
        <v>23</v>
      </c>
      <c r="F37" s="105">
        <v>1090810</v>
      </c>
    </row>
    <row r="38" spans="1:6" ht="15.75">
      <c r="A38" s="115"/>
      <c r="B38" s="109" t="s">
        <v>197</v>
      </c>
      <c r="C38" s="122" t="s">
        <v>93</v>
      </c>
      <c r="D38" s="121">
        <v>33</v>
      </c>
      <c r="E38" s="121">
        <v>126</v>
      </c>
      <c r="F38" s="105">
        <v>1090810</v>
      </c>
    </row>
    <row r="39" spans="1:6" ht="15.75">
      <c r="A39" s="115"/>
      <c r="B39" s="124" t="s">
        <v>196</v>
      </c>
      <c r="C39" s="123" t="s">
        <v>286</v>
      </c>
      <c r="D39" s="121">
        <v>39</v>
      </c>
      <c r="E39" s="121">
        <v>159</v>
      </c>
      <c r="F39" s="105">
        <v>1090810</v>
      </c>
    </row>
    <row r="40" spans="1:6" ht="15.75">
      <c r="A40" s="115"/>
      <c r="B40" s="109" t="s">
        <v>196</v>
      </c>
      <c r="C40" s="122" t="s">
        <v>89</v>
      </c>
      <c r="D40" s="121">
        <v>24</v>
      </c>
      <c r="E40" s="121">
        <v>96</v>
      </c>
      <c r="F40" s="105">
        <v>1090810</v>
      </c>
    </row>
    <row r="41" spans="1:6" ht="15.75">
      <c r="A41" s="114"/>
      <c r="B41" s="109" t="s">
        <v>257</v>
      </c>
      <c r="C41" s="122"/>
      <c r="D41" s="121">
        <v>0</v>
      </c>
      <c r="E41" s="121">
        <v>0</v>
      </c>
      <c r="F41" s="105">
        <v>1090810</v>
      </c>
    </row>
    <row r="42" spans="1:6" ht="15.75">
      <c r="A42" s="120" t="s">
        <v>194</v>
      </c>
      <c r="B42" s="116" t="s">
        <v>189</v>
      </c>
      <c r="C42" s="119" t="s">
        <v>101</v>
      </c>
      <c r="D42" s="106">
        <v>22</v>
      </c>
      <c r="E42" s="106">
        <v>218</v>
      </c>
      <c r="F42" s="105">
        <v>1090810</v>
      </c>
    </row>
    <row r="43" spans="1:6" ht="15.75">
      <c r="A43" s="115"/>
      <c r="B43" s="116" t="s">
        <v>193</v>
      </c>
      <c r="C43" s="117" t="s">
        <v>236</v>
      </c>
      <c r="D43" s="72">
        <v>16</v>
      </c>
      <c r="E43" s="72">
        <v>47</v>
      </c>
      <c r="F43" s="105">
        <v>1090810</v>
      </c>
    </row>
    <row r="44" spans="1:6" ht="15.75">
      <c r="A44" s="115"/>
      <c r="B44" s="116" t="s">
        <v>184</v>
      </c>
      <c r="C44" s="118" t="s">
        <v>285</v>
      </c>
      <c r="D44" s="72">
        <v>23</v>
      </c>
      <c r="E44" s="72">
        <v>88</v>
      </c>
      <c r="F44" s="105">
        <v>1090810</v>
      </c>
    </row>
    <row r="45" spans="1:6" ht="15.75">
      <c r="A45" s="115"/>
      <c r="B45" s="116" t="s">
        <v>184</v>
      </c>
      <c r="C45" s="117" t="s">
        <v>182</v>
      </c>
      <c r="D45" s="72">
        <v>13</v>
      </c>
      <c r="E45" s="72">
        <v>187</v>
      </c>
      <c r="F45" s="105">
        <v>1090810</v>
      </c>
    </row>
    <row r="46" spans="1:6" ht="15.75">
      <c r="A46" s="115"/>
      <c r="B46" s="116" t="s">
        <v>192</v>
      </c>
      <c r="C46" s="117" t="s">
        <v>190</v>
      </c>
      <c r="D46" s="72">
        <v>5</v>
      </c>
      <c r="E46" s="72">
        <v>16</v>
      </c>
      <c r="F46" s="105">
        <v>1090810</v>
      </c>
    </row>
    <row r="47" spans="1:6" ht="15.75">
      <c r="A47" s="115"/>
      <c r="B47" s="116" t="s">
        <v>192</v>
      </c>
      <c r="C47" s="113" t="s">
        <v>145</v>
      </c>
      <c r="D47" s="112">
        <v>5</v>
      </c>
      <c r="E47" s="112">
        <v>15</v>
      </c>
      <c r="F47" s="105">
        <v>1090810</v>
      </c>
    </row>
    <row r="48" spans="1:6" ht="15.75">
      <c r="A48" s="115"/>
      <c r="B48" s="91" t="s">
        <v>254</v>
      </c>
      <c r="C48" s="113"/>
      <c r="D48" s="112">
        <v>0</v>
      </c>
      <c r="E48" s="112">
        <v>0</v>
      </c>
      <c r="F48" s="105">
        <v>1090810</v>
      </c>
    </row>
    <row r="49" spans="1:6" ht="15.75">
      <c r="A49" s="115"/>
      <c r="B49" s="93" t="s">
        <v>186</v>
      </c>
      <c r="C49" s="113"/>
      <c r="D49" s="112">
        <v>0</v>
      </c>
      <c r="E49" s="112">
        <v>0</v>
      </c>
      <c r="F49" s="105">
        <v>1090810</v>
      </c>
    </row>
    <row r="50" spans="1:6" ht="15.75">
      <c r="A50" s="115"/>
      <c r="B50" s="91" t="s">
        <v>235</v>
      </c>
      <c r="C50" s="113"/>
      <c r="D50" s="112">
        <v>0</v>
      </c>
      <c r="E50" s="112">
        <v>0</v>
      </c>
      <c r="F50" s="105">
        <v>1090810</v>
      </c>
    </row>
    <row r="51" spans="1:6" ht="15.75">
      <c r="A51" s="115"/>
      <c r="B51" s="93" t="s">
        <v>252</v>
      </c>
      <c r="C51" s="113"/>
      <c r="D51" s="112">
        <v>0</v>
      </c>
      <c r="E51" s="112">
        <v>0</v>
      </c>
      <c r="F51" s="105">
        <v>1090810</v>
      </c>
    </row>
    <row r="52" spans="1:6" ht="15.75">
      <c r="A52" s="114"/>
      <c r="B52" s="93" t="s">
        <v>251</v>
      </c>
      <c r="C52" s="113"/>
      <c r="D52" s="112">
        <v>0</v>
      </c>
      <c r="E52" s="112">
        <v>0</v>
      </c>
      <c r="F52" s="105">
        <v>1090810</v>
      </c>
    </row>
    <row r="53" spans="1:6" ht="15.75">
      <c r="A53" s="111" t="s">
        <v>109</v>
      </c>
      <c r="B53" s="109" t="s">
        <v>177</v>
      </c>
      <c r="C53" s="108" t="s">
        <v>141</v>
      </c>
      <c r="D53" s="107">
        <v>6</v>
      </c>
      <c r="E53" s="107">
        <v>49</v>
      </c>
      <c r="F53" s="105">
        <v>1090810</v>
      </c>
    </row>
    <row r="54" spans="1:6" ht="15.75">
      <c r="A54" s="110"/>
      <c r="B54" s="109" t="s">
        <v>177</v>
      </c>
      <c r="C54" s="108" t="s">
        <v>133</v>
      </c>
      <c r="D54" s="107">
        <v>3</v>
      </c>
      <c r="E54" s="107">
        <v>9</v>
      </c>
      <c r="F54" s="105">
        <v>1090810</v>
      </c>
    </row>
    <row r="55" spans="1:6" ht="15.75">
      <c r="A55" s="110"/>
      <c r="B55" s="109" t="s">
        <v>177</v>
      </c>
      <c r="C55" s="108" t="s">
        <v>176</v>
      </c>
      <c r="D55" s="107">
        <v>6</v>
      </c>
      <c r="E55" s="107">
        <v>51</v>
      </c>
      <c r="F55" s="105">
        <v>1090810</v>
      </c>
    </row>
    <row r="56" spans="1:6" ht="15.75">
      <c r="A56" s="110"/>
      <c r="B56" s="109" t="s">
        <v>177</v>
      </c>
      <c r="C56" s="108" t="s">
        <v>139</v>
      </c>
      <c r="D56" s="107">
        <v>6</v>
      </c>
      <c r="E56" s="107">
        <v>48</v>
      </c>
      <c r="F56" s="105">
        <v>1090810</v>
      </c>
    </row>
    <row r="57" spans="1:6" ht="15.75">
      <c r="A57" s="110"/>
      <c r="B57" s="109" t="s">
        <v>177</v>
      </c>
      <c r="C57" s="108" t="s">
        <v>134</v>
      </c>
      <c r="D57" s="107">
        <v>10</v>
      </c>
      <c r="E57" s="107">
        <v>75</v>
      </c>
      <c r="F57" s="105">
        <v>1090810</v>
      </c>
    </row>
    <row r="58" spans="1:6" ht="15.75">
      <c r="A58" s="110"/>
      <c r="B58" s="109" t="s">
        <v>177</v>
      </c>
      <c r="C58" s="108" t="s">
        <v>108</v>
      </c>
      <c r="D58" s="107">
        <v>19</v>
      </c>
      <c r="E58" s="107">
        <v>32</v>
      </c>
      <c r="F58" s="105">
        <v>1090810</v>
      </c>
    </row>
    <row r="59" spans="1:6" ht="15.75">
      <c r="A59" s="110"/>
      <c r="B59" s="109" t="s">
        <v>177</v>
      </c>
      <c r="C59" s="108" t="s">
        <v>120</v>
      </c>
      <c r="D59" s="107">
        <v>11</v>
      </c>
      <c r="E59" s="107">
        <v>97</v>
      </c>
      <c r="F59" s="105">
        <v>1090810</v>
      </c>
    </row>
    <row r="60" spans="1:6" ht="15.75">
      <c r="A60" s="110"/>
      <c r="B60" s="109" t="s">
        <v>177</v>
      </c>
      <c r="C60" s="108" t="s">
        <v>149</v>
      </c>
      <c r="D60" s="107">
        <v>6</v>
      </c>
      <c r="E60" s="107">
        <v>18</v>
      </c>
      <c r="F60" s="105">
        <v>1090810</v>
      </c>
    </row>
    <row r="61" spans="1:6" ht="15.75">
      <c r="A61" s="72" t="s">
        <v>126</v>
      </c>
      <c r="B61" s="72"/>
      <c r="C61" s="106"/>
      <c r="D61" s="106">
        <f>SUM(D2:D60)</f>
        <v>621</v>
      </c>
      <c r="E61" s="106">
        <f>SUM(E2:E60)</f>
        <v>3931</v>
      </c>
      <c r="F61" s="105">
        <v>1090810</v>
      </c>
    </row>
    <row r="62" spans="1:6" ht="15.75">
      <c r="A62" s="67" t="s">
        <v>250</v>
      </c>
    </row>
    <row r="63" spans="1:6" ht="15.75">
      <c r="A63" s="67" t="s">
        <v>249</v>
      </c>
    </row>
    <row r="64" spans="1:6" ht="16.5">
      <c r="A64" s="67" t="s">
        <v>248</v>
      </c>
    </row>
  </sheetData>
  <mergeCells count="6">
    <mergeCell ref="A53:A60"/>
    <mergeCell ref="A2:A8"/>
    <mergeCell ref="A10:A15"/>
    <mergeCell ref="A16:A23"/>
    <mergeCell ref="A24:A41"/>
    <mergeCell ref="A42:A52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49C2-3FCE-4D75-A315-483512794DC9}">
  <dimension ref="A1:D38"/>
  <sheetViews>
    <sheetView workbookViewId="0">
      <selection activeCell="E5" sqref="E5"/>
    </sheetView>
  </sheetViews>
  <sheetFormatPr defaultRowHeight="15"/>
  <cols>
    <col min="1" max="1" width="26.125" style="65" customWidth="1"/>
    <col min="2" max="2" width="30.625" style="65" customWidth="1"/>
    <col min="3" max="3" width="16.125" style="65" customWidth="1"/>
    <col min="4" max="4" width="12.125" style="65" customWidth="1"/>
    <col min="5" max="16384" width="9" style="65"/>
  </cols>
  <sheetData>
    <row r="1" spans="1:4" ht="16.5">
      <c r="A1" s="104" t="s">
        <v>284</v>
      </c>
      <c r="B1" s="103"/>
      <c r="C1" s="102" t="s">
        <v>283</v>
      </c>
      <c r="D1" s="101"/>
    </row>
    <row r="2" spans="1:4" ht="15.75">
      <c r="A2" s="86" t="s">
        <v>270</v>
      </c>
      <c r="B2" s="86" t="s">
        <v>269</v>
      </c>
      <c r="C2" s="160" t="s">
        <v>267</v>
      </c>
      <c r="D2" s="159" t="s">
        <v>266</v>
      </c>
    </row>
    <row r="3" spans="1:4">
      <c r="A3" s="156" t="s">
        <v>224</v>
      </c>
      <c r="B3" s="140" t="s">
        <v>288</v>
      </c>
      <c r="C3" s="72">
        <v>0</v>
      </c>
      <c r="D3" s="72">
        <v>0</v>
      </c>
    </row>
    <row r="4" spans="1:4">
      <c r="A4" s="155"/>
      <c r="B4" s="158" t="s">
        <v>245</v>
      </c>
      <c r="C4" s="72">
        <v>19</v>
      </c>
      <c r="D4" s="72">
        <v>86</v>
      </c>
    </row>
    <row r="5" spans="1:4">
      <c r="A5" s="154"/>
      <c r="B5" s="158" t="s">
        <v>222</v>
      </c>
      <c r="C5" s="72">
        <v>78</v>
      </c>
      <c r="D5" s="72">
        <v>434</v>
      </c>
    </row>
    <row r="6" spans="1:4">
      <c r="A6" s="91"/>
      <c r="B6" s="141" t="s">
        <v>282</v>
      </c>
      <c r="C6" s="87">
        <v>97</v>
      </c>
      <c r="D6" s="87">
        <v>520</v>
      </c>
    </row>
    <row r="7" spans="1:4">
      <c r="A7" s="157" t="s">
        <v>263</v>
      </c>
      <c r="B7" s="148" t="s">
        <v>263</v>
      </c>
      <c r="C7" s="72">
        <v>37</v>
      </c>
      <c r="D7" s="72">
        <v>202</v>
      </c>
    </row>
    <row r="8" spans="1:4">
      <c r="A8" s="99"/>
      <c r="B8" s="141" t="s">
        <v>282</v>
      </c>
      <c r="C8" s="87">
        <v>37</v>
      </c>
      <c r="D8" s="87">
        <v>202</v>
      </c>
    </row>
    <row r="9" spans="1:4">
      <c r="A9" s="156" t="s">
        <v>221</v>
      </c>
      <c r="B9" s="144" t="s">
        <v>220</v>
      </c>
      <c r="C9" s="72">
        <v>31</v>
      </c>
      <c r="D9" s="72">
        <v>177</v>
      </c>
    </row>
    <row r="10" spans="1:4">
      <c r="A10" s="155"/>
      <c r="B10" s="153" t="s">
        <v>219</v>
      </c>
      <c r="C10" s="152">
        <v>0</v>
      </c>
      <c r="D10" s="72">
        <v>0</v>
      </c>
    </row>
    <row r="11" spans="1:4">
      <c r="A11" s="155"/>
      <c r="B11" s="140" t="s">
        <v>216</v>
      </c>
      <c r="C11" s="152">
        <v>0</v>
      </c>
      <c r="D11" s="72">
        <v>0</v>
      </c>
    </row>
    <row r="12" spans="1:4">
      <c r="A12" s="155"/>
      <c r="B12" s="140" t="s">
        <v>214</v>
      </c>
      <c r="C12" s="152">
        <v>0</v>
      </c>
      <c r="D12" s="72">
        <v>0</v>
      </c>
    </row>
    <row r="13" spans="1:4">
      <c r="A13" s="154"/>
      <c r="B13" s="153" t="s">
        <v>280</v>
      </c>
      <c r="C13" s="152">
        <v>0</v>
      </c>
      <c r="D13" s="72">
        <v>0</v>
      </c>
    </row>
    <row r="14" spans="1:4">
      <c r="A14" s="72"/>
      <c r="B14" s="151" t="s">
        <v>282</v>
      </c>
      <c r="C14" s="87">
        <v>31</v>
      </c>
      <c r="D14" s="87">
        <v>177</v>
      </c>
    </row>
    <row r="15" spans="1:4">
      <c r="A15" s="76" t="s">
        <v>212</v>
      </c>
      <c r="B15" s="144" t="s">
        <v>211</v>
      </c>
      <c r="C15" s="72">
        <v>74</v>
      </c>
      <c r="D15" s="72">
        <v>254</v>
      </c>
    </row>
    <row r="16" spans="1:4" ht="15.75">
      <c r="A16" s="74"/>
      <c r="B16" s="93" t="s">
        <v>278</v>
      </c>
      <c r="C16" s="72">
        <v>0</v>
      </c>
      <c r="D16" s="72">
        <v>0</v>
      </c>
    </row>
    <row r="17" spans="1:4" ht="15.75">
      <c r="A17" s="74"/>
      <c r="B17" s="93" t="s">
        <v>277</v>
      </c>
      <c r="C17" s="72">
        <v>0</v>
      </c>
      <c r="D17" s="72">
        <v>0</v>
      </c>
    </row>
    <row r="18" spans="1:4" ht="15.75">
      <c r="A18" s="74"/>
      <c r="B18" s="93" t="s">
        <v>276</v>
      </c>
      <c r="C18" s="72">
        <v>0</v>
      </c>
      <c r="D18" s="72">
        <v>0</v>
      </c>
    </row>
    <row r="19" spans="1:4" ht="15.75">
      <c r="A19" s="73"/>
      <c r="B19" s="93" t="s">
        <v>275</v>
      </c>
      <c r="C19" s="72">
        <v>0</v>
      </c>
      <c r="D19" s="72">
        <v>0</v>
      </c>
    </row>
    <row r="20" spans="1:4">
      <c r="A20" s="72"/>
      <c r="B20" s="141" t="s">
        <v>282</v>
      </c>
      <c r="C20" s="150">
        <v>74</v>
      </c>
      <c r="D20" s="150">
        <v>254</v>
      </c>
    </row>
    <row r="21" spans="1:4">
      <c r="A21" s="76" t="s">
        <v>86</v>
      </c>
      <c r="B21" s="148" t="s">
        <v>210</v>
      </c>
      <c r="C21" s="107">
        <v>34</v>
      </c>
      <c r="D21" s="107">
        <v>347</v>
      </c>
    </row>
    <row r="22" spans="1:4">
      <c r="A22" s="74"/>
      <c r="B22" s="148" t="s">
        <v>237</v>
      </c>
      <c r="C22" s="107">
        <v>26</v>
      </c>
      <c r="D22" s="107">
        <v>100</v>
      </c>
    </row>
    <row r="23" spans="1:4">
      <c r="A23" s="74"/>
      <c r="B23" s="148" t="s">
        <v>197</v>
      </c>
      <c r="C23" s="107">
        <v>108</v>
      </c>
      <c r="D23" s="107">
        <v>1126</v>
      </c>
    </row>
    <row r="24" spans="1:4">
      <c r="A24" s="74"/>
      <c r="B24" s="148" t="s">
        <v>196</v>
      </c>
      <c r="C24" s="107">
        <v>63</v>
      </c>
      <c r="D24" s="107">
        <v>255</v>
      </c>
    </row>
    <row r="25" spans="1:4">
      <c r="A25" s="73"/>
      <c r="B25" s="136" t="s">
        <v>257</v>
      </c>
      <c r="C25" s="107">
        <v>0</v>
      </c>
      <c r="D25" s="107">
        <v>0</v>
      </c>
    </row>
    <row r="26" spans="1:4">
      <c r="A26" s="72"/>
      <c r="B26" s="141" t="s">
        <v>282</v>
      </c>
      <c r="C26" s="149">
        <v>231</v>
      </c>
      <c r="D26" s="149">
        <v>1828</v>
      </c>
    </row>
    <row r="27" spans="1:4">
      <c r="A27" s="76" t="s">
        <v>194</v>
      </c>
      <c r="B27" s="144" t="s">
        <v>193</v>
      </c>
      <c r="C27" s="107">
        <v>16</v>
      </c>
      <c r="D27" s="107">
        <v>47</v>
      </c>
    </row>
    <row r="28" spans="1:4">
      <c r="A28" s="74"/>
      <c r="B28" s="148" t="s">
        <v>192</v>
      </c>
      <c r="C28" s="107">
        <v>10</v>
      </c>
      <c r="D28" s="107">
        <v>31</v>
      </c>
    </row>
    <row r="29" spans="1:4">
      <c r="A29" s="74"/>
      <c r="B29" s="148" t="s">
        <v>184</v>
      </c>
      <c r="C29" s="107">
        <v>36</v>
      </c>
      <c r="D29" s="107">
        <v>275</v>
      </c>
    </row>
    <row r="30" spans="1:4">
      <c r="A30" s="74"/>
      <c r="B30" s="148" t="s">
        <v>189</v>
      </c>
      <c r="C30" s="107">
        <v>22</v>
      </c>
      <c r="D30" s="107">
        <v>218</v>
      </c>
    </row>
    <row r="31" spans="1:4">
      <c r="A31" s="74"/>
      <c r="B31" s="136" t="s">
        <v>254</v>
      </c>
      <c r="C31" s="107">
        <v>0</v>
      </c>
      <c r="D31" s="107">
        <v>0</v>
      </c>
    </row>
    <row r="32" spans="1:4" ht="15.75">
      <c r="A32" s="74"/>
      <c r="B32" s="147" t="s">
        <v>274</v>
      </c>
      <c r="C32" s="107">
        <v>0</v>
      </c>
      <c r="D32" s="107">
        <v>0</v>
      </c>
    </row>
    <row r="33" spans="1:4" ht="15.75">
      <c r="A33" s="74"/>
      <c r="B33" s="147" t="s">
        <v>273</v>
      </c>
      <c r="C33" s="107">
        <v>0</v>
      </c>
      <c r="D33" s="107">
        <v>0</v>
      </c>
    </row>
    <row r="34" spans="1:4">
      <c r="A34" s="73"/>
      <c r="B34" s="136" t="s">
        <v>235</v>
      </c>
      <c r="C34" s="107">
        <v>0</v>
      </c>
      <c r="D34" s="107">
        <v>0</v>
      </c>
    </row>
    <row r="35" spans="1:4">
      <c r="A35" s="72"/>
      <c r="B35" s="141" t="s">
        <v>282</v>
      </c>
      <c r="C35" s="146">
        <v>84</v>
      </c>
      <c r="D35" s="146">
        <v>571</v>
      </c>
    </row>
    <row r="36" spans="1:4">
      <c r="A36" s="145" t="s">
        <v>109</v>
      </c>
      <c r="B36" s="144" t="s">
        <v>177</v>
      </c>
      <c r="C36" s="143">
        <v>67</v>
      </c>
      <c r="D36" s="142">
        <v>282</v>
      </c>
    </row>
    <row r="37" spans="1:4">
      <c r="A37" s="72"/>
      <c r="B37" s="141" t="s">
        <v>282</v>
      </c>
      <c r="C37" s="87">
        <v>67</v>
      </c>
      <c r="D37" s="87">
        <v>282</v>
      </c>
    </row>
    <row r="38" spans="1:4">
      <c r="A38" s="72" t="s">
        <v>126</v>
      </c>
      <c r="B38" s="140"/>
      <c r="C38" s="72">
        <v>621</v>
      </c>
      <c r="D38" s="72">
        <v>3834</v>
      </c>
    </row>
  </sheetData>
  <mergeCells count="5">
    <mergeCell ref="A3:A5"/>
    <mergeCell ref="A27:A34"/>
    <mergeCell ref="A21:A25"/>
    <mergeCell ref="A15:A19"/>
    <mergeCell ref="A9:A13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D7FA-864A-478C-BB99-8A9AFA0A8ED0}">
  <dimension ref="A1:J62"/>
  <sheetViews>
    <sheetView tabSelected="1" topLeftCell="A40" workbookViewId="0">
      <selection activeCell="J55" sqref="J55"/>
    </sheetView>
  </sheetViews>
  <sheetFormatPr defaultRowHeight="15"/>
  <cols>
    <col min="1" max="1" width="13.25" style="65" bestFit="1" customWidth="1"/>
    <col min="2" max="2" width="24.75" style="65" customWidth="1"/>
    <col min="3" max="3" width="13.25" style="65" bestFit="1" customWidth="1"/>
    <col min="4" max="4" width="14.375" style="65" bestFit="1" customWidth="1"/>
    <col min="5" max="5" width="7.75" style="65" bestFit="1" customWidth="1"/>
    <col min="6" max="6" width="18.875" style="65" bestFit="1" customWidth="1"/>
    <col min="7" max="16384" width="9" style="65"/>
  </cols>
  <sheetData>
    <row r="1" spans="1:6" ht="15.75">
      <c r="A1" s="86" t="s">
        <v>270</v>
      </c>
      <c r="B1" s="86" t="s">
        <v>269</v>
      </c>
      <c r="C1" s="86" t="s">
        <v>268</v>
      </c>
      <c r="D1" s="86" t="s">
        <v>267</v>
      </c>
      <c r="E1" s="85" t="s">
        <v>266</v>
      </c>
      <c r="F1" s="71" t="s">
        <v>265</v>
      </c>
    </row>
    <row r="2" spans="1:6" ht="16.5">
      <c r="A2" s="82" t="s">
        <v>224</v>
      </c>
      <c r="B2" s="83" t="s">
        <v>245</v>
      </c>
      <c r="C2" s="72"/>
      <c r="D2" s="72">
        <v>0</v>
      </c>
      <c r="E2" s="72">
        <v>0</v>
      </c>
      <c r="F2" s="71">
        <v>1090201</v>
      </c>
    </row>
    <row r="3" spans="1:6" ht="15.75">
      <c r="A3" s="81"/>
      <c r="B3" s="72" t="s">
        <v>223</v>
      </c>
      <c r="C3" s="72" t="s">
        <v>68</v>
      </c>
      <c r="D3" s="72">
        <v>16</v>
      </c>
      <c r="E3" s="72">
        <v>53</v>
      </c>
      <c r="F3" s="71">
        <v>1090201</v>
      </c>
    </row>
    <row r="4" spans="1:6" ht="15.75">
      <c r="A4" s="81"/>
      <c r="B4" s="72" t="s">
        <v>223</v>
      </c>
      <c r="C4" s="72" t="s">
        <v>264</v>
      </c>
      <c r="D4" s="72">
        <v>24</v>
      </c>
      <c r="E4" s="72">
        <v>90</v>
      </c>
      <c r="F4" s="71">
        <v>1090201</v>
      </c>
    </row>
    <row r="5" spans="1:6" ht="15.75">
      <c r="A5" s="81"/>
      <c r="B5" s="72" t="s">
        <v>223</v>
      </c>
      <c r="C5" s="72" t="s">
        <v>166</v>
      </c>
      <c r="D5" s="72">
        <v>11</v>
      </c>
      <c r="E5" s="72">
        <v>35</v>
      </c>
      <c r="F5" s="71">
        <v>1090201</v>
      </c>
    </row>
    <row r="6" spans="1:6" ht="15.75">
      <c r="A6" s="81"/>
      <c r="B6" s="72" t="s">
        <v>222</v>
      </c>
      <c r="C6" s="72" t="s">
        <v>67</v>
      </c>
      <c r="D6" s="72">
        <v>14</v>
      </c>
      <c r="E6" s="72">
        <v>50</v>
      </c>
      <c r="F6" s="71">
        <v>1090201</v>
      </c>
    </row>
    <row r="7" spans="1:6" ht="15.75">
      <c r="A7" s="81"/>
      <c r="B7" s="72" t="s">
        <v>222</v>
      </c>
      <c r="C7" s="72" t="s">
        <v>70</v>
      </c>
      <c r="D7" s="72">
        <v>24</v>
      </c>
      <c r="E7" s="72">
        <v>102</v>
      </c>
      <c r="F7" s="71">
        <v>1090201</v>
      </c>
    </row>
    <row r="8" spans="1:6" ht="15.75">
      <c r="A8" s="81"/>
      <c r="B8" s="72" t="s">
        <v>222</v>
      </c>
      <c r="C8" s="72" t="s">
        <v>72</v>
      </c>
      <c r="D8" s="72">
        <v>10</v>
      </c>
      <c r="E8" s="72">
        <v>50</v>
      </c>
      <c r="F8" s="71">
        <v>1090201</v>
      </c>
    </row>
    <row r="9" spans="1:6" ht="15.75">
      <c r="A9" s="81"/>
      <c r="B9" s="72" t="s">
        <v>222</v>
      </c>
      <c r="C9" s="72" t="s">
        <v>73</v>
      </c>
      <c r="D9" s="72">
        <v>37</v>
      </c>
      <c r="E9" s="72">
        <v>118</v>
      </c>
      <c r="F9" s="71">
        <v>1090201</v>
      </c>
    </row>
    <row r="10" spans="1:6" ht="15.75">
      <c r="A10" s="80"/>
      <c r="B10" s="72" t="s">
        <v>222</v>
      </c>
      <c r="C10" s="72" t="s">
        <v>75</v>
      </c>
      <c r="D10" s="72">
        <v>29</v>
      </c>
      <c r="E10" s="72">
        <v>403</v>
      </c>
      <c r="F10" s="71">
        <v>1090201</v>
      </c>
    </row>
    <row r="11" spans="1:6" ht="15.75">
      <c r="A11" s="75" t="s">
        <v>263</v>
      </c>
      <c r="B11" s="75" t="s">
        <v>263</v>
      </c>
      <c r="C11" s="72"/>
      <c r="D11" s="72">
        <v>0</v>
      </c>
      <c r="E11" s="72">
        <v>0</v>
      </c>
      <c r="F11" s="71">
        <v>1090201</v>
      </c>
    </row>
    <row r="12" spans="1:6" ht="16.5">
      <c r="A12" s="84" t="s">
        <v>221</v>
      </c>
      <c r="B12" s="83" t="s">
        <v>262</v>
      </c>
      <c r="C12" s="72"/>
      <c r="D12" s="72">
        <v>0</v>
      </c>
      <c r="E12" s="72">
        <v>0</v>
      </c>
      <c r="F12" s="71">
        <v>1090201</v>
      </c>
    </row>
    <row r="13" spans="1:6" ht="15.75">
      <c r="A13" s="81"/>
      <c r="B13" s="72" t="s">
        <v>220</v>
      </c>
      <c r="C13" s="72" t="s">
        <v>79</v>
      </c>
      <c r="D13" s="72">
        <v>41</v>
      </c>
      <c r="E13" s="72">
        <v>137</v>
      </c>
      <c r="F13" s="71">
        <v>1090201</v>
      </c>
    </row>
    <row r="14" spans="1:6" ht="15.75">
      <c r="A14" s="81"/>
      <c r="B14" s="72" t="s">
        <v>220</v>
      </c>
      <c r="C14" s="72" t="s">
        <v>261</v>
      </c>
      <c r="D14" s="72">
        <v>10</v>
      </c>
      <c r="E14" s="72">
        <v>27</v>
      </c>
      <c r="F14" s="71">
        <v>1090201</v>
      </c>
    </row>
    <row r="15" spans="1:6" ht="16.5">
      <c r="A15" s="81"/>
      <c r="B15" s="83" t="s">
        <v>219</v>
      </c>
      <c r="C15" s="72"/>
      <c r="D15" s="72">
        <v>0</v>
      </c>
      <c r="E15" s="72">
        <v>0</v>
      </c>
      <c r="F15" s="71">
        <v>1090201</v>
      </c>
    </row>
    <row r="16" spans="1:6" ht="15.75">
      <c r="A16" s="81"/>
      <c r="B16" s="72" t="s">
        <v>216</v>
      </c>
      <c r="C16" s="72" t="s">
        <v>215</v>
      </c>
      <c r="D16" s="72">
        <v>30</v>
      </c>
      <c r="E16" s="72">
        <v>166</v>
      </c>
      <c r="F16" s="71">
        <v>1090201</v>
      </c>
    </row>
    <row r="17" spans="1:10" ht="15.75">
      <c r="A17" s="81"/>
      <c r="B17" s="72" t="s">
        <v>214</v>
      </c>
      <c r="C17" s="72" t="s">
        <v>67</v>
      </c>
      <c r="D17" s="72">
        <v>14</v>
      </c>
      <c r="E17" s="72">
        <v>40</v>
      </c>
      <c r="F17" s="71">
        <v>1090201</v>
      </c>
    </row>
    <row r="18" spans="1:10" ht="15.75">
      <c r="A18" s="80"/>
      <c r="B18" s="72" t="s">
        <v>214</v>
      </c>
      <c r="C18" s="72" t="s">
        <v>85</v>
      </c>
      <c r="D18" s="72">
        <v>14</v>
      </c>
      <c r="E18" s="72">
        <v>54</v>
      </c>
      <c r="F18" s="71">
        <v>1090201</v>
      </c>
    </row>
    <row r="19" spans="1:10" ht="15.75">
      <c r="A19" s="82" t="s">
        <v>212</v>
      </c>
      <c r="B19" s="75" t="s">
        <v>260</v>
      </c>
      <c r="C19" s="72"/>
      <c r="D19" s="72">
        <v>0</v>
      </c>
      <c r="E19" s="72">
        <v>0</v>
      </c>
      <c r="F19" s="71">
        <v>1090201</v>
      </c>
    </row>
    <row r="20" spans="1:10" ht="15.75">
      <c r="A20" s="81"/>
      <c r="B20" s="75" t="s">
        <v>259</v>
      </c>
      <c r="C20" s="72"/>
      <c r="D20" s="72">
        <v>0</v>
      </c>
      <c r="E20" s="72">
        <v>0</v>
      </c>
      <c r="F20" s="71">
        <v>1090201</v>
      </c>
      <c r="J20" s="72"/>
    </row>
    <row r="21" spans="1:10" ht="15.75">
      <c r="A21" s="81"/>
      <c r="B21" s="75" t="s">
        <v>240</v>
      </c>
      <c r="C21" s="72"/>
      <c r="D21" s="72">
        <v>0</v>
      </c>
      <c r="E21" s="72">
        <v>0</v>
      </c>
      <c r="F21" s="71">
        <v>1090201</v>
      </c>
    </row>
    <row r="22" spans="1:10" ht="15.75">
      <c r="A22" s="81"/>
      <c r="B22" s="72" t="s">
        <v>211</v>
      </c>
      <c r="C22" s="72" t="s">
        <v>84</v>
      </c>
      <c r="D22" s="72">
        <v>36</v>
      </c>
      <c r="E22" s="72">
        <v>88</v>
      </c>
      <c r="F22" s="71">
        <v>1090201</v>
      </c>
    </row>
    <row r="23" spans="1:10" ht="15.75">
      <c r="A23" s="81"/>
      <c r="B23" s="72" t="s">
        <v>211</v>
      </c>
      <c r="C23" s="72" t="s">
        <v>164</v>
      </c>
      <c r="D23" s="72">
        <v>15</v>
      </c>
      <c r="E23" s="72">
        <v>47</v>
      </c>
      <c r="F23" s="71">
        <v>1090201</v>
      </c>
    </row>
    <row r="24" spans="1:10" ht="15.75">
      <c r="A24" s="81"/>
      <c r="B24" s="72" t="s">
        <v>211</v>
      </c>
      <c r="C24" s="72" t="s">
        <v>85</v>
      </c>
      <c r="D24" s="72">
        <v>29</v>
      </c>
      <c r="E24" s="72">
        <v>106</v>
      </c>
      <c r="F24" s="71">
        <v>1090201</v>
      </c>
    </row>
    <row r="25" spans="1:10" ht="15.75">
      <c r="A25" s="81"/>
      <c r="B25" s="72" t="s">
        <v>211</v>
      </c>
      <c r="C25" s="72" t="s">
        <v>258</v>
      </c>
      <c r="D25" s="72">
        <v>14</v>
      </c>
      <c r="E25" s="72">
        <v>130</v>
      </c>
      <c r="F25" s="71">
        <v>1090201</v>
      </c>
    </row>
    <row r="26" spans="1:10" ht="15.75">
      <c r="A26" s="81"/>
      <c r="B26" s="72" t="s">
        <v>211</v>
      </c>
      <c r="C26" s="72" t="s">
        <v>229</v>
      </c>
      <c r="D26" s="72">
        <v>18</v>
      </c>
      <c r="E26" s="72">
        <v>128</v>
      </c>
      <c r="F26" s="71">
        <v>1090201</v>
      </c>
    </row>
    <row r="27" spans="1:10" ht="15.75">
      <c r="A27" s="80"/>
      <c r="B27" s="75" t="s">
        <v>241</v>
      </c>
      <c r="C27" s="72"/>
      <c r="D27" s="72">
        <v>0</v>
      </c>
      <c r="E27" s="72">
        <v>0</v>
      </c>
      <c r="F27" s="71">
        <v>1090201</v>
      </c>
    </row>
    <row r="28" spans="1:10" ht="15.75">
      <c r="A28" s="79" t="s">
        <v>86</v>
      </c>
      <c r="B28" s="72" t="s">
        <v>210</v>
      </c>
      <c r="C28" s="72" t="s">
        <v>203</v>
      </c>
      <c r="D28" s="72">
        <v>14</v>
      </c>
      <c r="E28" s="72">
        <v>13</v>
      </c>
      <c r="F28" s="71">
        <v>1090201</v>
      </c>
    </row>
    <row r="29" spans="1:10" ht="15.75">
      <c r="A29" s="78"/>
      <c r="B29" s="72" t="s">
        <v>210</v>
      </c>
      <c r="C29" s="72" t="s">
        <v>200</v>
      </c>
      <c r="D29" s="72">
        <v>1</v>
      </c>
      <c r="E29" s="72">
        <v>0</v>
      </c>
      <c r="F29" s="71">
        <v>1090201</v>
      </c>
    </row>
    <row r="30" spans="1:10" ht="15.75">
      <c r="A30" s="78"/>
      <c r="B30" s="72" t="s">
        <v>210</v>
      </c>
      <c r="C30" s="72" t="s">
        <v>199</v>
      </c>
      <c r="D30" s="72">
        <v>3</v>
      </c>
      <c r="E30" s="72">
        <v>0</v>
      </c>
      <c r="F30" s="71">
        <v>1090201</v>
      </c>
    </row>
    <row r="31" spans="1:10" ht="15.75">
      <c r="A31" s="78"/>
      <c r="B31" s="72" t="s">
        <v>197</v>
      </c>
      <c r="C31" s="72" t="s">
        <v>91</v>
      </c>
      <c r="D31" s="72">
        <v>9</v>
      </c>
      <c r="E31" s="72">
        <v>91</v>
      </c>
      <c r="F31" s="71">
        <v>1090201</v>
      </c>
    </row>
    <row r="32" spans="1:10" ht="15.75">
      <c r="A32" s="78"/>
      <c r="B32" s="72" t="s">
        <v>197</v>
      </c>
      <c r="C32" s="72" t="s">
        <v>92</v>
      </c>
      <c r="D32" s="72">
        <v>41</v>
      </c>
      <c r="E32" s="72">
        <v>349</v>
      </c>
      <c r="F32" s="71">
        <v>1090201</v>
      </c>
    </row>
    <row r="33" spans="1:6" ht="15.75">
      <c r="A33" s="78"/>
      <c r="B33" s="72" t="s">
        <v>196</v>
      </c>
      <c r="C33" s="72" t="s">
        <v>89</v>
      </c>
      <c r="D33" s="72">
        <v>40</v>
      </c>
      <c r="E33" s="72">
        <v>117</v>
      </c>
      <c r="F33" s="71">
        <v>1090201</v>
      </c>
    </row>
    <row r="34" spans="1:6" ht="15.75">
      <c r="A34" s="78"/>
      <c r="B34" s="72" t="s">
        <v>196</v>
      </c>
      <c r="C34" s="72" t="s">
        <v>195</v>
      </c>
      <c r="D34" s="72">
        <v>37</v>
      </c>
      <c r="E34" s="72">
        <v>196</v>
      </c>
      <c r="F34" s="71">
        <v>1090201</v>
      </c>
    </row>
    <row r="35" spans="1:6" ht="15.75">
      <c r="A35" s="78"/>
      <c r="B35" s="72" t="s">
        <v>237</v>
      </c>
      <c r="C35" s="72" t="s">
        <v>185</v>
      </c>
      <c r="D35" s="72">
        <v>29</v>
      </c>
      <c r="E35" s="72">
        <v>120</v>
      </c>
      <c r="F35" s="71">
        <v>1090201</v>
      </c>
    </row>
    <row r="36" spans="1:6" ht="15.75">
      <c r="A36" s="77"/>
      <c r="B36" s="72" t="s">
        <v>257</v>
      </c>
      <c r="C36" s="72" t="s">
        <v>256</v>
      </c>
      <c r="D36" s="72">
        <v>1</v>
      </c>
      <c r="E36" s="72">
        <v>143</v>
      </c>
      <c r="F36" s="71">
        <v>1090201</v>
      </c>
    </row>
    <row r="37" spans="1:6" ht="15.75">
      <c r="A37" s="76" t="s">
        <v>194</v>
      </c>
      <c r="B37" s="72" t="s">
        <v>193</v>
      </c>
      <c r="C37" s="72" t="s">
        <v>255</v>
      </c>
      <c r="D37" s="72">
        <v>17</v>
      </c>
      <c r="E37" s="72">
        <v>83</v>
      </c>
      <c r="F37" s="71">
        <v>1090201</v>
      </c>
    </row>
    <row r="38" spans="1:6" ht="15.75">
      <c r="A38" s="74"/>
      <c r="B38" s="72" t="s">
        <v>254</v>
      </c>
      <c r="C38" s="72" t="s">
        <v>180</v>
      </c>
      <c r="D38" s="72">
        <v>2</v>
      </c>
      <c r="E38" s="72">
        <v>3</v>
      </c>
      <c r="F38" s="71">
        <v>1090201</v>
      </c>
    </row>
    <row r="39" spans="1:6" ht="15.75">
      <c r="A39" s="74"/>
      <c r="B39" s="72" t="s">
        <v>189</v>
      </c>
      <c r="C39" s="72" t="s">
        <v>188</v>
      </c>
      <c r="D39" s="72">
        <v>10</v>
      </c>
      <c r="E39" s="72">
        <v>53</v>
      </c>
      <c r="F39" s="71">
        <v>1090201</v>
      </c>
    </row>
    <row r="40" spans="1:6" ht="15.75">
      <c r="A40" s="74"/>
      <c r="B40" s="72" t="s">
        <v>189</v>
      </c>
      <c r="C40" s="72" t="s">
        <v>187</v>
      </c>
      <c r="D40" s="72">
        <v>33</v>
      </c>
      <c r="E40" s="72">
        <v>112</v>
      </c>
      <c r="F40" s="71">
        <v>1090201</v>
      </c>
    </row>
    <row r="41" spans="1:6" ht="15.75">
      <c r="A41" s="74"/>
      <c r="B41" s="72" t="s">
        <v>189</v>
      </c>
      <c r="C41" s="72" t="s">
        <v>253</v>
      </c>
      <c r="D41" s="72">
        <v>14</v>
      </c>
      <c r="E41" s="72">
        <v>145</v>
      </c>
      <c r="F41" s="71">
        <v>1090201</v>
      </c>
    </row>
    <row r="42" spans="1:6" ht="15.75">
      <c r="A42" s="74"/>
      <c r="B42" s="72" t="s">
        <v>189</v>
      </c>
      <c r="C42" s="72" t="s">
        <v>101</v>
      </c>
      <c r="D42" s="72">
        <v>83</v>
      </c>
      <c r="E42" s="72">
        <v>505</v>
      </c>
      <c r="F42" s="71">
        <v>1090201</v>
      </c>
    </row>
    <row r="43" spans="1:6" ht="15.75">
      <c r="A43" s="74"/>
      <c r="B43" s="72" t="s">
        <v>189</v>
      </c>
      <c r="C43" s="72" t="s">
        <v>143</v>
      </c>
      <c r="D43" s="72">
        <v>17</v>
      </c>
      <c r="E43" s="72">
        <v>198</v>
      </c>
      <c r="F43" s="71">
        <v>1090201</v>
      </c>
    </row>
    <row r="44" spans="1:6" ht="15.75">
      <c r="A44" s="74"/>
      <c r="B44" s="75" t="s">
        <v>186</v>
      </c>
      <c r="C44" s="72"/>
      <c r="D44" s="72">
        <v>0</v>
      </c>
      <c r="E44" s="72">
        <v>0</v>
      </c>
      <c r="F44" s="71">
        <v>1090201</v>
      </c>
    </row>
    <row r="45" spans="1:6" ht="15.75">
      <c r="A45" s="74"/>
      <c r="B45" s="72" t="s">
        <v>235</v>
      </c>
      <c r="C45" s="72" t="s">
        <v>203</v>
      </c>
      <c r="D45" s="72">
        <v>11</v>
      </c>
      <c r="E45" s="72">
        <v>0</v>
      </c>
      <c r="F45" s="71">
        <v>1090201</v>
      </c>
    </row>
    <row r="46" spans="1:6" ht="15.75">
      <c r="A46" s="74"/>
      <c r="B46" s="75" t="s">
        <v>252</v>
      </c>
      <c r="C46" s="72"/>
      <c r="D46" s="72">
        <v>0</v>
      </c>
      <c r="E46" s="72">
        <v>0</v>
      </c>
      <c r="F46" s="71">
        <v>1090201</v>
      </c>
    </row>
    <row r="47" spans="1:6" ht="15.75">
      <c r="A47" s="74"/>
      <c r="B47" s="72" t="s">
        <v>184</v>
      </c>
      <c r="C47" s="72" t="s">
        <v>182</v>
      </c>
      <c r="D47" s="72">
        <v>13</v>
      </c>
      <c r="E47" s="72">
        <v>242</v>
      </c>
      <c r="F47" s="71">
        <v>1090201</v>
      </c>
    </row>
    <row r="48" spans="1:6" ht="15.75">
      <c r="A48" s="74"/>
      <c r="B48" s="72" t="s">
        <v>184</v>
      </c>
      <c r="C48" s="72" t="s">
        <v>128</v>
      </c>
      <c r="D48" s="72">
        <v>30</v>
      </c>
      <c r="E48" s="72">
        <v>155</v>
      </c>
      <c r="F48" s="71">
        <v>1090201</v>
      </c>
    </row>
    <row r="49" spans="1:6" ht="15.75">
      <c r="A49" s="74"/>
      <c r="B49" s="75" t="s">
        <v>251</v>
      </c>
      <c r="C49" s="72"/>
      <c r="D49" s="72">
        <v>0</v>
      </c>
      <c r="E49" s="72">
        <v>0</v>
      </c>
      <c r="F49" s="71">
        <v>1090201</v>
      </c>
    </row>
    <row r="50" spans="1:6" ht="15.75">
      <c r="A50" s="74"/>
      <c r="B50" s="72" t="s">
        <v>177</v>
      </c>
      <c r="C50" s="72" t="s">
        <v>67</v>
      </c>
      <c r="D50" s="72">
        <v>13</v>
      </c>
      <c r="E50" s="72">
        <v>47</v>
      </c>
      <c r="F50" s="71">
        <v>1090201</v>
      </c>
    </row>
    <row r="51" spans="1:6" ht="15.75">
      <c r="A51" s="74"/>
      <c r="B51" s="72" t="s">
        <v>177</v>
      </c>
      <c r="C51" s="72" t="s">
        <v>176</v>
      </c>
      <c r="D51" s="72">
        <v>3</v>
      </c>
      <c r="E51" s="72">
        <v>7</v>
      </c>
      <c r="F51" s="71">
        <v>1090201</v>
      </c>
    </row>
    <row r="52" spans="1:6" ht="15.75">
      <c r="A52" s="74"/>
      <c r="B52" s="72" t="s">
        <v>177</v>
      </c>
      <c r="C52" s="72" t="s">
        <v>160</v>
      </c>
      <c r="D52" s="72">
        <v>14</v>
      </c>
      <c r="E52" s="72">
        <v>111</v>
      </c>
      <c r="F52" s="71">
        <v>1090201</v>
      </c>
    </row>
    <row r="53" spans="1:6" ht="15.75">
      <c r="A53" s="74"/>
      <c r="B53" s="72" t="s">
        <v>177</v>
      </c>
      <c r="C53" s="72" t="s">
        <v>139</v>
      </c>
      <c r="D53" s="72">
        <v>3</v>
      </c>
      <c r="E53" s="72">
        <v>46</v>
      </c>
      <c r="F53" s="71">
        <v>1090201</v>
      </c>
    </row>
    <row r="54" spans="1:6" ht="15.75">
      <c r="A54" s="74"/>
      <c r="B54" s="72" t="s">
        <v>177</v>
      </c>
      <c r="C54" s="72" t="s">
        <v>151</v>
      </c>
      <c r="D54" s="72">
        <v>12</v>
      </c>
      <c r="E54" s="72">
        <v>95</v>
      </c>
      <c r="F54" s="71">
        <v>1090201</v>
      </c>
    </row>
    <row r="55" spans="1:6" ht="15.75">
      <c r="A55" s="74"/>
      <c r="B55" s="72" t="s">
        <v>177</v>
      </c>
      <c r="C55" s="72" t="s">
        <v>133</v>
      </c>
      <c r="D55" s="72">
        <v>29</v>
      </c>
      <c r="E55" s="72">
        <v>97</v>
      </c>
      <c r="F55" s="71">
        <v>1090201</v>
      </c>
    </row>
    <row r="56" spans="1:6" ht="15.75">
      <c r="A56" s="74"/>
      <c r="B56" s="72" t="s">
        <v>177</v>
      </c>
      <c r="C56" s="72" t="s">
        <v>148</v>
      </c>
      <c r="D56" s="72">
        <v>46</v>
      </c>
      <c r="E56" s="72">
        <v>70</v>
      </c>
      <c r="F56" s="71">
        <v>1090201</v>
      </c>
    </row>
    <row r="57" spans="1:6" ht="15.75">
      <c r="A57" s="74"/>
      <c r="B57" s="72" t="s">
        <v>177</v>
      </c>
      <c r="C57" s="72" t="s">
        <v>149</v>
      </c>
      <c r="D57" s="72">
        <v>16</v>
      </c>
      <c r="E57" s="72">
        <v>48</v>
      </c>
      <c r="F57" s="71">
        <v>1090201</v>
      </c>
    </row>
    <row r="58" spans="1:6" ht="15.75">
      <c r="A58" s="73"/>
      <c r="B58" s="72" t="s">
        <v>177</v>
      </c>
      <c r="C58" s="72" t="s">
        <v>108</v>
      </c>
      <c r="D58" s="72">
        <v>34</v>
      </c>
      <c r="E58" s="72">
        <v>223</v>
      </c>
      <c r="F58" s="71">
        <v>1090201</v>
      </c>
    </row>
    <row r="59" spans="1:6" ht="15.75">
      <c r="A59" s="72" t="s">
        <v>126</v>
      </c>
      <c r="B59" s="72"/>
      <c r="C59" s="72"/>
      <c r="D59" s="72">
        <v>961</v>
      </c>
      <c r="E59" s="72">
        <v>5093</v>
      </c>
      <c r="F59" s="71">
        <v>1090201</v>
      </c>
    </row>
    <row r="60" spans="1:6" ht="15.75">
      <c r="A60" s="67" t="s">
        <v>250</v>
      </c>
      <c r="B60" s="70"/>
      <c r="C60" s="70"/>
      <c r="D60" s="70"/>
      <c r="E60" s="70"/>
      <c r="F60" s="69"/>
    </row>
    <row r="61" spans="1:6" ht="15.75">
      <c r="A61" s="67" t="s">
        <v>249</v>
      </c>
      <c r="B61" s="68"/>
      <c r="C61" s="68"/>
      <c r="D61" s="68"/>
      <c r="E61" s="67"/>
      <c r="F61" s="66"/>
    </row>
    <row r="62" spans="1:6" ht="16.5">
      <c r="A62" s="67" t="s">
        <v>248</v>
      </c>
      <c r="B62" s="68"/>
      <c r="C62" s="68"/>
      <c r="D62" s="68"/>
      <c r="E62" s="67"/>
      <c r="F62" s="66"/>
    </row>
  </sheetData>
  <autoFilter ref="C1:C61" xr:uid="{F516B42E-FA05-4B14-A228-0D0127303036}"/>
  <mergeCells count="5">
    <mergeCell ref="A37:A58"/>
    <mergeCell ref="A2:A10"/>
    <mergeCell ref="A12:A18"/>
    <mergeCell ref="A19:A27"/>
    <mergeCell ref="A28:A36"/>
  </mergeCells>
  <phoneticPr fontId="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C91A-AAEB-4D62-94CB-8D43EFB83CDA}">
  <dimension ref="A1:D37"/>
  <sheetViews>
    <sheetView workbookViewId="0">
      <selection activeCell="I25" sqref="I25"/>
    </sheetView>
  </sheetViews>
  <sheetFormatPr defaultRowHeight="15"/>
  <cols>
    <col min="1" max="1" width="28.25" style="65" bestFit="1" customWidth="1"/>
    <col min="2" max="2" width="23.75" style="65" bestFit="1" customWidth="1"/>
    <col min="3" max="3" width="14.375" style="65" bestFit="1" customWidth="1"/>
    <col min="4" max="4" width="10.5" style="65" customWidth="1"/>
    <col min="5" max="16384" width="9" style="65"/>
  </cols>
  <sheetData>
    <row r="1" spans="1:4" ht="16.5">
      <c r="A1" s="104" t="s">
        <v>284</v>
      </c>
      <c r="B1" s="103"/>
      <c r="C1" s="102" t="s">
        <v>283</v>
      </c>
      <c r="D1" s="101"/>
    </row>
    <row r="2" spans="1:4" ht="15.75">
      <c r="A2" s="86" t="s">
        <v>270</v>
      </c>
      <c r="B2" s="86" t="s">
        <v>269</v>
      </c>
      <c r="C2" s="86" t="s">
        <v>267</v>
      </c>
      <c r="D2" s="85" t="s">
        <v>266</v>
      </c>
    </row>
    <row r="3" spans="1:4" ht="15.75">
      <c r="A3" s="94" t="s">
        <v>224</v>
      </c>
      <c r="B3" s="93" t="s">
        <v>245</v>
      </c>
      <c r="C3" s="72">
        <v>0</v>
      </c>
      <c r="D3" s="72">
        <v>0</v>
      </c>
    </row>
    <row r="4" spans="1:4">
      <c r="A4" s="92"/>
      <c r="B4" s="91" t="s">
        <v>223</v>
      </c>
      <c r="C4" s="72">
        <v>51</v>
      </c>
      <c r="D4" s="72">
        <v>178</v>
      </c>
    </row>
    <row r="5" spans="1:4">
      <c r="A5" s="90"/>
      <c r="B5" s="91" t="s">
        <v>222</v>
      </c>
      <c r="C5" s="72">
        <v>114</v>
      </c>
      <c r="D5" s="72">
        <v>723</v>
      </c>
    </row>
    <row r="6" spans="1:4" ht="15.75">
      <c r="A6" s="91"/>
      <c r="B6" s="95" t="s">
        <v>282</v>
      </c>
      <c r="C6" s="87">
        <v>165</v>
      </c>
      <c r="D6" s="87">
        <v>901</v>
      </c>
    </row>
    <row r="7" spans="1:4" ht="15.75">
      <c r="A7" s="100" t="s">
        <v>263</v>
      </c>
      <c r="B7" s="93" t="s">
        <v>281</v>
      </c>
      <c r="C7" s="72">
        <v>0</v>
      </c>
      <c r="D7" s="72">
        <v>0</v>
      </c>
    </row>
    <row r="8" spans="1:4" ht="15.75">
      <c r="A8" s="99"/>
      <c r="B8" s="95" t="s">
        <v>271</v>
      </c>
      <c r="C8" s="87">
        <v>0</v>
      </c>
      <c r="D8" s="87">
        <v>0</v>
      </c>
    </row>
    <row r="9" spans="1:4" ht="15.75">
      <c r="A9" s="94" t="s">
        <v>221</v>
      </c>
      <c r="B9" s="93" t="s">
        <v>280</v>
      </c>
      <c r="C9" s="72">
        <v>0</v>
      </c>
      <c r="D9" s="72">
        <v>0</v>
      </c>
    </row>
    <row r="10" spans="1:4">
      <c r="A10" s="92"/>
      <c r="B10" s="91" t="s">
        <v>220</v>
      </c>
      <c r="C10" s="72">
        <v>51</v>
      </c>
      <c r="D10" s="72">
        <v>164</v>
      </c>
    </row>
    <row r="11" spans="1:4" ht="15.75">
      <c r="A11" s="92"/>
      <c r="B11" s="93" t="s">
        <v>279</v>
      </c>
      <c r="C11" s="72">
        <v>0</v>
      </c>
      <c r="D11" s="72">
        <v>0</v>
      </c>
    </row>
    <row r="12" spans="1:4">
      <c r="A12" s="92"/>
      <c r="B12" s="91" t="s">
        <v>216</v>
      </c>
      <c r="C12" s="72">
        <v>30</v>
      </c>
      <c r="D12" s="72">
        <v>166</v>
      </c>
    </row>
    <row r="13" spans="1:4">
      <c r="A13" s="90"/>
      <c r="B13" s="91" t="s">
        <v>214</v>
      </c>
      <c r="C13" s="72">
        <v>28</v>
      </c>
      <c r="D13" s="72">
        <v>94</v>
      </c>
    </row>
    <row r="14" spans="1:4" ht="15.75">
      <c r="A14" s="91"/>
      <c r="B14" s="95" t="s">
        <v>271</v>
      </c>
      <c r="C14" s="87">
        <v>109</v>
      </c>
      <c r="D14" s="87">
        <v>424</v>
      </c>
    </row>
    <row r="15" spans="1:4" ht="15.75">
      <c r="A15" s="94" t="s">
        <v>212</v>
      </c>
      <c r="B15" s="93" t="s">
        <v>278</v>
      </c>
      <c r="C15" s="72">
        <v>0</v>
      </c>
      <c r="D15" s="72">
        <v>0</v>
      </c>
    </row>
    <row r="16" spans="1:4" ht="15.75">
      <c r="A16" s="92"/>
      <c r="B16" s="93" t="s">
        <v>277</v>
      </c>
      <c r="C16" s="72">
        <v>0</v>
      </c>
      <c r="D16" s="72">
        <v>0</v>
      </c>
    </row>
    <row r="17" spans="1:4" ht="15.75">
      <c r="A17" s="92"/>
      <c r="B17" s="93" t="s">
        <v>276</v>
      </c>
      <c r="C17" s="72">
        <v>0</v>
      </c>
      <c r="D17" s="72">
        <v>0</v>
      </c>
    </row>
    <row r="18" spans="1:4">
      <c r="A18" s="92"/>
      <c r="B18" s="91" t="s">
        <v>211</v>
      </c>
      <c r="C18" s="72">
        <v>112</v>
      </c>
      <c r="D18" s="72">
        <v>499</v>
      </c>
    </row>
    <row r="19" spans="1:4" ht="15.75">
      <c r="A19" s="90"/>
      <c r="B19" s="93" t="s">
        <v>275</v>
      </c>
      <c r="C19" s="72">
        <v>0</v>
      </c>
      <c r="D19" s="72">
        <v>0</v>
      </c>
    </row>
    <row r="20" spans="1:4" ht="15.75">
      <c r="A20" s="91"/>
      <c r="B20" s="95" t="s">
        <v>271</v>
      </c>
      <c r="C20" s="87">
        <v>112</v>
      </c>
      <c r="D20" s="87">
        <v>499</v>
      </c>
    </row>
    <row r="21" spans="1:4">
      <c r="A21" s="98" t="s">
        <v>86</v>
      </c>
      <c r="B21" s="91" t="s">
        <v>210</v>
      </c>
      <c r="C21" s="72">
        <v>18</v>
      </c>
      <c r="D21" s="72">
        <v>13</v>
      </c>
    </row>
    <row r="22" spans="1:4">
      <c r="A22" s="97"/>
      <c r="B22" s="91" t="s">
        <v>197</v>
      </c>
      <c r="C22" s="72">
        <v>50</v>
      </c>
      <c r="D22" s="72">
        <v>440</v>
      </c>
    </row>
    <row r="23" spans="1:4">
      <c r="A23" s="97"/>
      <c r="B23" s="91" t="s">
        <v>196</v>
      </c>
      <c r="C23" s="72">
        <v>77</v>
      </c>
      <c r="D23" s="72">
        <v>313</v>
      </c>
    </row>
    <row r="24" spans="1:4">
      <c r="A24" s="97"/>
      <c r="B24" s="91" t="s">
        <v>237</v>
      </c>
      <c r="C24" s="72">
        <v>29</v>
      </c>
      <c r="D24" s="72">
        <v>120</v>
      </c>
    </row>
    <row r="25" spans="1:4">
      <c r="A25" s="96"/>
      <c r="B25" s="91" t="s">
        <v>257</v>
      </c>
      <c r="C25" s="72">
        <v>1</v>
      </c>
      <c r="D25" s="72">
        <v>143</v>
      </c>
    </row>
    <row r="26" spans="1:4" ht="15.75">
      <c r="A26" s="91"/>
      <c r="B26" s="95" t="s">
        <v>271</v>
      </c>
      <c r="C26" s="87">
        <v>175</v>
      </c>
      <c r="D26" s="87">
        <v>1029</v>
      </c>
    </row>
    <row r="27" spans="1:4">
      <c r="A27" s="94" t="s">
        <v>194</v>
      </c>
      <c r="B27" s="91" t="s">
        <v>193</v>
      </c>
      <c r="C27" s="72">
        <v>17</v>
      </c>
      <c r="D27" s="72">
        <v>83</v>
      </c>
    </row>
    <row r="28" spans="1:4">
      <c r="A28" s="92"/>
      <c r="B28" s="91" t="s">
        <v>254</v>
      </c>
      <c r="C28" s="72">
        <v>2</v>
      </c>
      <c r="D28" s="72">
        <v>3</v>
      </c>
    </row>
    <row r="29" spans="1:4">
      <c r="A29" s="92"/>
      <c r="B29" s="91" t="s">
        <v>189</v>
      </c>
      <c r="C29" s="72">
        <v>157</v>
      </c>
      <c r="D29" s="72">
        <v>1013</v>
      </c>
    </row>
    <row r="30" spans="1:4" ht="15.75">
      <c r="A30" s="92"/>
      <c r="B30" s="93" t="s">
        <v>274</v>
      </c>
      <c r="C30" s="72">
        <v>0</v>
      </c>
      <c r="D30" s="72">
        <v>0</v>
      </c>
    </row>
    <row r="31" spans="1:4" ht="15.75">
      <c r="A31" s="92"/>
      <c r="B31" s="93" t="s">
        <v>273</v>
      </c>
      <c r="C31" s="72">
        <v>0</v>
      </c>
      <c r="D31" s="72">
        <v>0</v>
      </c>
    </row>
    <row r="32" spans="1:4">
      <c r="A32" s="92"/>
      <c r="B32" s="91" t="s">
        <v>235</v>
      </c>
      <c r="C32" s="72">
        <v>11</v>
      </c>
      <c r="D32" s="72">
        <v>0</v>
      </c>
    </row>
    <row r="33" spans="1:4">
      <c r="A33" s="92"/>
      <c r="B33" s="91" t="s">
        <v>184</v>
      </c>
      <c r="C33" s="72">
        <v>43</v>
      </c>
      <c r="D33" s="72">
        <v>397</v>
      </c>
    </row>
    <row r="34" spans="1:4">
      <c r="A34" s="92"/>
      <c r="B34" s="91" t="s">
        <v>177</v>
      </c>
      <c r="C34" s="72">
        <v>170</v>
      </c>
      <c r="D34" s="72">
        <v>744</v>
      </c>
    </row>
    <row r="35" spans="1:4" ht="15.75">
      <c r="A35" s="90"/>
      <c r="B35" s="89" t="s">
        <v>272</v>
      </c>
      <c r="C35" s="72">
        <v>0</v>
      </c>
      <c r="D35" s="72">
        <v>0</v>
      </c>
    </row>
    <row r="36" spans="1:4" ht="16.5">
      <c r="A36" s="72"/>
      <c r="B36" s="88" t="s">
        <v>271</v>
      </c>
      <c r="C36" s="87">
        <v>400</v>
      </c>
      <c r="D36" s="87">
        <v>2240</v>
      </c>
    </row>
    <row r="37" spans="1:4">
      <c r="A37" s="72" t="s">
        <v>126</v>
      </c>
      <c r="B37" s="72"/>
      <c r="C37" s="72">
        <v>961</v>
      </c>
      <c r="D37" s="72">
        <v>5093</v>
      </c>
    </row>
  </sheetData>
  <mergeCells count="5">
    <mergeCell ref="A3:A5"/>
    <mergeCell ref="A9:A13"/>
    <mergeCell ref="A15:A19"/>
    <mergeCell ref="A21:A25"/>
    <mergeCell ref="A27:A3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110-1</vt:lpstr>
      <vt:lpstr>110-2</vt:lpstr>
      <vt:lpstr>110學年合計依教師姓名排序</vt:lpstr>
      <vt:lpstr>109-2</vt:lpstr>
      <vt:lpstr>109-1</vt:lpstr>
      <vt:lpstr>108-2各系指導老師所屬社群與心得統計</vt:lpstr>
      <vt:lpstr>108-2各院讀書會學習社群</vt:lpstr>
      <vt:lpstr>108-1各系指導老師所屬社群與心得統計</vt:lpstr>
      <vt:lpstr>108-1各院讀書會學習社群</vt:lpstr>
      <vt:lpstr>107-2各系指導老師所屬社群與心得統計</vt:lpstr>
      <vt:lpstr>107-2各院讀書會學習社群</vt:lpstr>
      <vt:lpstr>107-1各系指導老師所屬社群與心得統計</vt:lpstr>
      <vt:lpstr>107-1各院讀書會學習社群</vt:lpstr>
      <vt:lpstr>106-2各系老師統計 </vt:lpstr>
      <vt:lpstr>106-2各院系統計</vt:lpstr>
      <vt:lpstr>106-1各系指導老師所屬社群與心得統計</vt:lpstr>
      <vt:lpstr>106-1各院讀書會學習社群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陳鈴惠</cp:lastModifiedBy>
  <dcterms:created xsi:type="dcterms:W3CDTF">2022-03-01T01:35:11Z</dcterms:created>
  <dcterms:modified xsi:type="dcterms:W3CDTF">2026-05-15T02:33:46Z</dcterms:modified>
</cp:coreProperties>
</file>